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s\Jetperch\JouleScope\doc\"/>
    </mc:Choice>
  </mc:AlternateContent>
  <xr:revisionPtr revIDLastSave="0" documentId="13_ncr:1_{E361C41C-9178-4B94-B9BB-574D36A17502}" xr6:coauthVersionLast="45" xr6:coauthVersionMax="45" xr10:uidLastSave="{00000000-0000-0000-0000-000000000000}"/>
  <bookViews>
    <workbookView xWindow="4457" yWindow="2100" windowWidth="24686" windowHeight="13149" xr2:uid="{5FF31D8C-75E0-49C0-A492-96497DC6D684}"/>
  </bookViews>
  <sheets>
    <sheet name="Measurements" sheetId="1" r:id="rId1"/>
    <sheet name="Specific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F35" i="1" s="1"/>
  <c r="E36" i="1"/>
  <c r="F36" i="1" s="1"/>
  <c r="E37" i="1"/>
  <c r="F37" i="1" s="1"/>
  <c r="E38" i="1"/>
  <c r="F38" i="1" s="1"/>
  <c r="E39" i="1"/>
  <c r="F39" i="1" s="1"/>
  <c r="E43" i="1"/>
  <c r="F43" i="1" s="1"/>
  <c r="E44" i="1"/>
  <c r="F44" i="1" s="1"/>
  <c r="E45" i="1"/>
  <c r="F45" i="1" s="1"/>
  <c r="E46" i="1"/>
  <c r="F46" i="1" s="1"/>
  <c r="E47" i="1"/>
  <c r="F47" i="1" s="1"/>
  <c r="E51" i="1"/>
  <c r="F51" i="1" s="1"/>
  <c r="E52" i="1"/>
  <c r="F52" i="1" s="1"/>
  <c r="E56" i="1"/>
  <c r="F56" i="1" s="1"/>
  <c r="E57" i="1"/>
  <c r="F57" i="1" s="1"/>
  <c r="E61" i="1"/>
  <c r="F61" i="1" s="1"/>
  <c r="E62" i="1"/>
  <c r="F62" i="1" s="1"/>
  <c r="E66" i="1"/>
  <c r="I66" i="1" s="1"/>
  <c r="E67" i="1"/>
  <c r="F67" i="1" s="1"/>
  <c r="E71" i="1"/>
  <c r="F71" i="1" s="1"/>
  <c r="E72" i="1"/>
  <c r="F72" i="1" s="1"/>
  <c r="I44" i="1" l="1"/>
  <c r="I51" i="1"/>
  <c r="I39" i="1"/>
  <c r="I61" i="1"/>
  <c r="I37" i="1"/>
  <c r="I56" i="1"/>
  <c r="I35" i="1"/>
  <c r="I46" i="1"/>
  <c r="I52" i="1"/>
  <c r="I36" i="1"/>
  <c r="I72" i="1"/>
  <c r="I62" i="1"/>
  <c r="I47" i="1"/>
  <c r="I43" i="1"/>
  <c r="G72" i="1"/>
  <c r="G67" i="1"/>
  <c r="G62" i="1"/>
  <c r="G57" i="1"/>
  <c r="G52" i="1"/>
  <c r="G47" i="1"/>
  <c r="G45" i="1"/>
  <c r="G43" i="1"/>
  <c r="G38" i="1"/>
  <c r="G36" i="1"/>
  <c r="I67" i="1"/>
  <c r="I57" i="1"/>
  <c r="I45" i="1"/>
  <c r="I38" i="1"/>
  <c r="I71" i="1"/>
  <c r="G71" i="1"/>
  <c r="G66" i="1"/>
  <c r="G61" i="1"/>
  <c r="G56" i="1"/>
  <c r="G51" i="1"/>
  <c r="G46" i="1"/>
  <c r="G44" i="1"/>
  <c r="G39" i="1"/>
  <c r="G37" i="1"/>
  <c r="G35" i="1"/>
  <c r="F66" i="1"/>
  <c r="E30" i="1"/>
  <c r="G30" i="1" s="1"/>
  <c r="E29" i="1"/>
  <c r="I29" i="1" s="1"/>
  <c r="E28" i="1"/>
  <c r="I28" i="1" s="1"/>
  <c r="E27" i="1"/>
  <c r="G27" i="1" s="1"/>
  <c r="E26" i="1"/>
  <c r="F26" i="1" s="1"/>
  <c r="E25" i="1"/>
  <c r="G25" i="1" s="1"/>
  <c r="F27" i="1" l="1"/>
  <c r="F25" i="1"/>
  <c r="F30" i="1"/>
  <c r="F29" i="1"/>
  <c r="F28" i="1"/>
  <c r="I27" i="1"/>
  <c r="G29" i="1"/>
  <c r="I25" i="1"/>
  <c r="G26" i="1"/>
  <c r="G28" i="1"/>
  <c r="I26" i="1"/>
  <c r="I30" i="1"/>
  <c r="E17" i="1"/>
  <c r="F17" i="1" s="1"/>
  <c r="E18" i="1"/>
  <c r="F18" i="1" s="1"/>
  <c r="E19" i="1"/>
  <c r="F19" i="1" s="1"/>
  <c r="E20" i="1"/>
  <c r="F20" i="1" s="1"/>
  <c r="E21" i="1"/>
  <c r="F21" i="1" s="1"/>
  <c r="E16" i="1"/>
  <c r="F16" i="1" s="1"/>
  <c r="G21" i="1" l="1"/>
  <c r="I20" i="1"/>
  <c r="I19" i="1"/>
  <c r="G18" i="1"/>
  <c r="G17" i="1"/>
  <c r="G16" i="1"/>
  <c r="G20" i="1"/>
  <c r="G19" i="1"/>
  <c r="I16" i="1"/>
  <c r="I21" i="1"/>
  <c r="I18" i="1"/>
  <c r="I17" i="1"/>
</calcChain>
</file>

<file path=xl/sharedStrings.xml><?xml version="1.0" encoding="utf-8"?>
<sst xmlns="http://schemas.openxmlformats.org/spreadsheetml/2006/main" count="155" uniqueCount="41">
  <si>
    <t>Voltage</t>
  </si>
  <si>
    <t>Range</t>
  </si>
  <si>
    <t>Offset</t>
  </si>
  <si>
    <t>Relative %</t>
  </si>
  <si>
    <t>V</t>
  </si>
  <si>
    <t>Current</t>
  </si>
  <si>
    <t>A</t>
  </si>
  <si>
    <t>Joulescope JS110 Specifications</t>
  </si>
  <si>
    <t>Units</t>
  </si>
  <si>
    <t>15V Range</t>
  </si>
  <si>
    <t>5V Range</t>
  </si>
  <si>
    <t>Target</t>
  </si>
  <si>
    <t>Applied</t>
  </si>
  <si>
    <t>Lower Limit</t>
  </si>
  <si>
    <t>As Measured</t>
  </si>
  <si>
    <t>Upper Limit</t>
  </si>
  <si>
    <t>Test Uncertainty Ratio</t>
  </si>
  <si>
    <t>Expected Accuracy</t>
  </si>
  <si>
    <t>Applied Uncertainty</t>
  </si>
  <si>
    <t>Voltage Measurement</t>
  </si>
  <si>
    <t>Unit Model</t>
  </si>
  <si>
    <t>Unit Description</t>
  </si>
  <si>
    <t>Serial #:</t>
  </si>
  <si>
    <t>JS110</t>
  </si>
  <si>
    <t>Precision DC Energy Analyzer</t>
  </si>
  <si>
    <t>TUR Threshold</t>
  </si>
  <si>
    <t>Date</t>
  </si>
  <si>
    <t>Current Measurement</t>
  </si>
  <si>
    <t>10 A Range</t>
  </si>
  <si>
    <t>2 A Range</t>
  </si>
  <si>
    <t>180 mA Range</t>
  </si>
  <si>
    <t>mA</t>
  </si>
  <si>
    <t>18 mA Range</t>
  </si>
  <si>
    <t>1.8 mA Range</t>
  </si>
  <si>
    <t>180 µA Range</t>
  </si>
  <si>
    <t>µA</t>
  </si>
  <si>
    <t>18 µA Range</t>
  </si>
  <si>
    <t>Source: Joulescope User's Guide 1.0</t>
  </si>
  <si>
    <t>Device Under Test Information</t>
  </si>
  <si>
    <t>Process version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</si>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</sst>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0.0000"/>
    <numFmt numFmtId="168" formatCode="0.00000"/>
    <numFmt numFmtId="169" formatCode="0.000000000"/>
    <numFmt numFmtId="170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/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4" xfId="0" applyBorder="1"/>
    <xf numFmtId="0" fontId="0" fillId="0" borderId="12" xfId="0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Border="1"/>
    <xf numFmtId="0" fontId="0" fillId="0" borderId="1" xfId="0" applyBorder="1"/>
    <xf numFmtId="10" fontId="0" fillId="0" borderId="2" xfId="2" applyNumberFormat="1" applyFont="1" applyBorder="1"/>
    <xf numFmtId="0" fontId="0" fillId="0" borderId="2" xfId="0" applyBorder="1"/>
    <xf numFmtId="0" fontId="0" fillId="0" borderId="3" xfId="0" applyBorder="1"/>
    <xf numFmtId="0" fontId="0" fillId="0" borderId="19" xfId="0" applyBorder="1"/>
    <xf numFmtId="10" fontId="0" fillId="0" borderId="20" xfId="2" applyNumberFormat="1" applyFont="1" applyBorder="1"/>
    <xf numFmtId="0" fontId="0" fillId="0" borderId="21" xfId="0" applyBorder="1"/>
    <xf numFmtId="0" fontId="0" fillId="0" borderId="20" xfId="0" applyBorder="1"/>
    <xf numFmtId="10" fontId="0" fillId="0" borderId="5" xfId="2" applyNumberFormat="1" applyFont="1" applyBorder="1"/>
    <xf numFmtId="0" fontId="0" fillId="0" borderId="6" xfId="0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2" fontId="0" fillId="0" borderId="5" xfId="1" applyNumberFormat="1" applyFont="1" applyBorder="1" applyAlignment="1">
      <alignment horizontal="right"/>
    </xf>
    <xf numFmtId="2" fontId="0" fillId="0" borderId="11" xfId="1" applyNumberFormat="1" applyFont="1" applyBorder="1" applyAlignment="1">
      <alignment horizontal="right"/>
    </xf>
    <xf numFmtId="2" fontId="0" fillId="0" borderId="12" xfId="1" applyNumberFormat="1" applyFont="1" applyBorder="1" applyAlignment="1">
      <alignment horizontal="right"/>
    </xf>
    <xf numFmtId="2" fontId="0" fillId="0" borderId="6" xfId="1" applyNumberFormat="1" applyFont="1" applyBorder="1" applyAlignment="1">
      <alignment horizontal="right"/>
    </xf>
    <xf numFmtId="2" fontId="0" fillId="0" borderId="13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4" fontId="0" fillId="0" borderId="22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20" xfId="1" applyNumberFormat="1" applyFont="1" applyBorder="1" applyAlignment="1">
      <alignment horizontal="right"/>
    </xf>
    <xf numFmtId="167" fontId="0" fillId="0" borderId="22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21" xfId="1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2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3" xfId="1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7" fontId="0" fillId="0" borderId="17" xfId="1" applyNumberFormat="1" applyFont="1" applyBorder="1" applyAlignment="1">
      <alignment horizontal="right"/>
    </xf>
    <xf numFmtId="169" fontId="0" fillId="0" borderId="5" xfId="0" applyNumberFormat="1" applyBorder="1"/>
    <xf numFmtId="169" fontId="0" fillId="0" borderId="2" xfId="0" applyNumberFormat="1" applyBorder="1"/>
    <xf numFmtId="169" fontId="0" fillId="0" borderId="20" xfId="0" applyNumberFormat="1" applyBorder="1"/>
    <xf numFmtId="170" fontId="0" fillId="0" borderId="4" xfId="0" applyNumberFormat="1" applyBorder="1"/>
    <xf numFmtId="170" fontId="0" fillId="0" borderId="1" xfId="0" applyNumberFormat="1" applyBorder="1"/>
    <xf numFmtId="170" fontId="0" fillId="0" borderId="19" xfId="0" applyNumberFormat="1" applyBorder="1"/>
    <xf numFmtId="0" fontId="4" fillId="3" borderId="1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6" fontId="0" fillId="0" borderId="17" xfId="0" applyNumberFormat="1" applyBorder="1" applyAlignment="1">
      <alignment horizontal="left"/>
    </xf>
    <xf numFmtId="166" fontId="0" fillId="0" borderId="18" xfId="0" applyNumberForma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81"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A50D2-8288-49A5-8DA7-CAAEE9332678}">
  <dimension ref="A1:I72"/>
  <sheetViews>
    <sheetView tabSelected="1" workbookViewId="0">
      <selection activeCell="A5" sqref="A5:B5"/>
    </sheetView>
  </sheetViews>
  <sheetFormatPr defaultRowHeight="14.6" x14ac:dyDescent="0.4"/>
  <cols>
    <col min="1" max="1" width="7.921875" customWidth="1"/>
    <col min="2" max="2" width="6.53515625" customWidth="1"/>
    <col min="3" max="9" width="10.53515625" customWidth="1"/>
  </cols>
  <sheetData>
    <row r="1" spans="1:9" ht="26.6" thickBot="1" x14ac:dyDescent="0.75">
      <c r="A1" s="91" t="s">
        <v>38</v>
      </c>
      <c r="B1" s="91"/>
      <c r="C1" s="91"/>
      <c r="D1" s="91"/>
      <c r="E1" s="91"/>
      <c r="F1" s="91"/>
      <c r="G1" s="91"/>
      <c r="H1" s="91"/>
      <c r="I1" s="91"/>
    </row>
    <row r="3" spans="1:9" ht="15" thickBot="1" x14ac:dyDescent="0.45"/>
    <row r="4" spans="1:9" x14ac:dyDescent="0.4">
      <c r="A4" s="99" t="s">
        <v>26</v>
      </c>
      <c r="B4" s="100"/>
      <c r="C4" s="101"/>
      <c r="D4" s="101"/>
      <c r="E4" s="102"/>
    </row>
    <row r="5" spans="1:9" x14ac:dyDescent="0.4">
      <c r="A5" s="92" t="s">
        <v>39</v>
      </c>
      <c r="B5" s="93"/>
      <c r="C5" s="97" t="s">
        <v>40</v>
      </c>
      <c r="D5" s="93"/>
      <c r="E5" s="96"/>
    </row>
    <row r="6" spans="1:9" x14ac:dyDescent="0.4">
      <c r="A6" s="92" t="s">
        <v>20</v>
      </c>
      <c r="B6" s="93"/>
      <c r="C6" s="93" t="s">
        <v>23</v>
      </c>
      <c r="D6" s="93"/>
      <c r="E6" s="96"/>
    </row>
    <row r="7" spans="1:9" x14ac:dyDescent="0.4">
      <c r="A7" s="92" t="s">
        <v>21</v>
      </c>
      <c r="B7" s="93"/>
      <c r="C7" s="93" t="s">
        <v>24</v>
      </c>
      <c r="D7" s="93"/>
      <c r="E7" s="96"/>
    </row>
    <row r="8" spans="1:9" x14ac:dyDescent="0.4">
      <c r="A8" s="92" t="s">
        <v>22</v>
      </c>
      <c r="B8" s="93"/>
      <c r="C8" s="97"/>
      <c r="D8" s="93"/>
      <c r="E8" s="96"/>
    </row>
    <row r="9" spans="1:9" ht="15" thickBot="1" x14ac:dyDescent="0.45">
      <c r="A9" s="94" t="s">
        <v>25</v>
      </c>
      <c r="B9" s="95"/>
      <c r="C9" s="95">
        <v>4</v>
      </c>
      <c r="D9" s="95"/>
      <c r="E9" s="98"/>
    </row>
    <row r="13" spans="1:9" ht="26.6" thickBot="1" x14ac:dyDescent="0.75">
      <c r="A13" s="91" t="s">
        <v>19</v>
      </c>
      <c r="B13" s="91"/>
      <c r="C13" s="91"/>
      <c r="D13" s="91"/>
      <c r="E13" s="91"/>
      <c r="F13" s="91"/>
      <c r="G13" s="91"/>
      <c r="H13" s="91"/>
      <c r="I13" s="91"/>
    </row>
    <row r="14" spans="1:9" ht="26.6" thickBot="1" x14ac:dyDescent="0.75">
      <c r="A14" s="5" t="s">
        <v>9</v>
      </c>
    </row>
    <row r="15" spans="1:9" s="1" customFormat="1" ht="44.15" thickBot="1" x14ac:dyDescent="0.45">
      <c r="A15" s="2" t="s">
        <v>11</v>
      </c>
      <c r="B15" s="3" t="s">
        <v>8</v>
      </c>
      <c r="C15" s="3" t="s">
        <v>12</v>
      </c>
      <c r="D15" s="3" t="s">
        <v>18</v>
      </c>
      <c r="E15" s="3" t="s">
        <v>17</v>
      </c>
      <c r="F15" s="3" t="s">
        <v>16</v>
      </c>
      <c r="G15" s="3" t="s">
        <v>13</v>
      </c>
      <c r="H15" s="3" t="s">
        <v>14</v>
      </c>
      <c r="I15" s="4" t="s">
        <v>15</v>
      </c>
    </row>
    <row r="16" spans="1:9" x14ac:dyDescent="0.4">
      <c r="A16" s="6">
        <v>0</v>
      </c>
      <c r="B16" s="7" t="s">
        <v>4</v>
      </c>
      <c r="C16" s="44"/>
      <c r="D16" s="45"/>
      <c r="E16" s="44">
        <f>Specifications!$C$6+$C16*Specifications!$B$6</f>
        <v>1.0999999999999999E-2</v>
      </c>
      <c r="F16" s="8">
        <f>E16/IF(D16="",E16*1000,D16)</f>
        <v>1E-3</v>
      </c>
      <c r="G16" s="52">
        <f>$C16-E16</f>
        <v>-1.0999999999999999E-2</v>
      </c>
      <c r="H16" s="44"/>
      <c r="I16" s="55">
        <f>$C16+E16</f>
        <v>1.0999999999999999E-2</v>
      </c>
    </row>
    <row r="17" spans="1:9" x14ac:dyDescent="0.4">
      <c r="A17" s="9">
        <v>3</v>
      </c>
      <c r="B17" s="10" t="s">
        <v>4</v>
      </c>
      <c r="C17" s="77"/>
      <c r="D17" s="70"/>
      <c r="E17" s="77">
        <f>Specifications!$C$6+$C17*Specifications!$B$6</f>
        <v>1.0999999999999999E-2</v>
      </c>
      <c r="F17" s="8">
        <f t="shared" ref="F17:F21" si="0">E17/IF(D17="",E17*1000,D17)</f>
        <v>1E-3</v>
      </c>
      <c r="G17" s="79">
        <f t="shared" ref="G17:G21" si="1">$C17-E17</f>
        <v>-1.0999999999999999E-2</v>
      </c>
      <c r="H17" s="77"/>
      <c r="I17" s="80">
        <f t="shared" ref="I17:I21" si="2">$C17+E17</f>
        <v>1.0999999999999999E-2</v>
      </c>
    </row>
    <row r="18" spans="1:9" x14ac:dyDescent="0.4">
      <c r="A18" s="9">
        <v>6</v>
      </c>
      <c r="B18" s="10" t="s">
        <v>4</v>
      </c>
      <c r="C18" s="77"/>
      <c r="D18" s="70"/>
      <c r="E18" s="77">
        <f>Specifications!$C$6+$C18*Specifications!$B$6</f>
        <v>1.0999999999999999E-2</v>
      </c>
      <c r="F18" s="8">
        <f t="shared" si="0"/>
        <v>1E-3</v>
      </c>
      <c r="G18" s="79">
        <f t="shared" si="1"/>
        <v>-1.0999999999999999E-2</v>
      </c>
      <c r="H18" s="77"/>
      <c r="I18" s="80">
        <f t="shared" si="2"/>
        <v>1.0999999999999999E-2</v>
      </c>
    </row>
    <row r="19" spans="1:9" x14ac:dyDescent="0.4">
      <c r="A19" s="9">
        <v>9</v>
      </c>
      <c r="B19" s="10" t="s">
        <v>4</v>
      </c>
      <c r="C19" s="77"/>
      <c r="D19" s="70"/>
      <c r="E19" s="77">
        <f>Specifications!$C$6+$C19*Specifications!$B$6</f>
        <v>1.0999999999999999E-2</v>
      </c>
      <c r="F19" s="8">
        <f t="shared" si="0"/>
        <v>1E-3</v>
      </c>
      <c r="G19" s="79">
        <f t="shared" si="1"/>
        <v>-1.0999999999999999E-2</v>
      </c>
      <c r="H19" s="77"/>
      <c r="I19" s="80">
        <f t="shared" si="2"/>
        <v>1.0999999999999999E-2</v>
      </c>
    </row>
    <row r="20" spans="1:9" x14ac:dyDescent="0.4">
      <c r="A20" s="9">
        <v>12</v>
      </c>
      <c r="B20" s="10" t="s">
        <v>4</v>
      </c>
      <c r="C20" s="77"/>
      <c r="D20" s="70"/>
      <c r="E20" s="77">
        <f>Specifications!$C$6+$C20*Specifications!$B$6</f>
        <v>1.0999999999999999E-2</v>
      </c>
      <c r="F20" s="8">
        <f t="shared" si="0"/>
        <v>1E-3</v>
      </c>
      <c r="G20" s="79">
        <f t="shared" si="1"/>
        <v>-1.0999999999999999E-2</v>
      </c>
      <c r="H20" s="77"/>
      <c r="I20" s="80">
        <f t="shared" si="2"/>
        <v>1.0999999999999999E-2</v>
      </c>
    </row>
    <row r="21" spans="1:9" ht="15" thickBot="1" x14ac:dyDescent="0.45">
      <c r="A21" s="11">
        <v>15</v>
      </c>
      <c r="B21" s="12" t="s">
        <v>4</v>
      </c>
      <c r="C21" s="62"/>
      <c r="D21" s="71"/>
      <c r="E21" s="62">
        <f>Specifications!$C$6+$C21*Specifications!$B$6</f>
        <v>1.0999999999999999E-2</v>
      </c>
      <c r="F21" s="13">
        <f t="shared" si="0"/>
        <v>1E-3</v>
      </c>
      <c r="G21" s="63">
        <f t="shared" si="1"/>
        <v>-1.0999999999999999E-2</v>
      </c>
      <c r="H21" s="62"/>
      <c r="I21" s="65">
        <f t="shared" si="2"/>
        <v>1.0999999999999999E-2</v>
      </c>
    </row>
    <row r="22" spans="1:9" x14ac:dyDescent="0.4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6.6" thickBot="1" x14ac:dyDescent="0.75">
      <c r="A23" s="5" t="s">
        <v>10</v>
      </c>
    </row>
    <row r="24" spans="1:9" s="1" customFormat="1" ht="44.15" thickBot="1" x14ac:dyDescent="0.45">
      <c r="A24" s="2" t="s">
        <v>11</v>
      </c>
      <c r="B24" s="3" t="s">
        <v>8</v>
      </c>
      <c r="C24" s="3" t="s">
        <v>12</v>
      </c>
      <c r="D24" s="3" t="s">
        <v>18</v>
      </c>
      <c r="E24" s="3" t="s">
        <v>17</v>
      </c>
      <c r="F24" s="3" t="s">
        <v>16</v>
      </c>
      <c r="G24" s="3" t="s">
        <v>13</v>
      </c>
      <c r="H24" s="3" t="s">
        <v>14</v>
      </c>
      <c r="I24" s="4" t="s">
        <v>15</v>
      </c>
    </row>
    <row r="25" spans="1:9" x14ac:dyDescent="0.4">
      <c r="A25" s="6">
        <v>0</v>
      </c>
      <c r="B25" s="7" t="s">
        <v>4</v>
      </c>
      <c r="C25" s="44"/>
      <c r="D25" s="45"/>
      <c r="E25" s="44">
        <f>Specifications!$C$7+$C25*Specifications!$B$7</f>
        <v>3.5000000000000001E-3</v>
      </c>
      <c r="F25" s="8">
        <f>E25/IF(D25="",E25*1000,D25)</f>
        <v>1E-3</v>
      </c>
      <c r="G25" s="52">
        <f>$C25-E25</f>
        <v>-3.5000000000000001E-3</v>
      </c>
      <c r="H25" s="44"/>
      <c r="I25" s="55">
        <f>$C25+E25</f>
        <v>3.5000000000000001E-3</v>
      </c>
    </row>
    <row r="26" spans="1:9" x14ac:dyDescent="0.4">
      <c r="A26" s="9">
        <v>1</v>
      </c>
      <c r="B26" s="10" t="s">
        <v>4</v>
      </c>
      <c r="C26" s="77"/>
      <c r="D26" s="70"/>
      <c r="E26" s="77">
        <f>Specifications!$C$7+$C26*Specifications!$B$7</f>
        <v>3.5000000000000001E-3</v>
      </c>
      <c r="F26" s="8">
        <f t="shared" ref="F26:F30" si="3">E26/IF(D26="",E26*1000,D26)</f>
        <v>1E-3</v>
      </c>
      <c r="G26" s="79">
        <f t="shared" ref="G26:G30" si="4">$C26-E26</f>
        <v>-3.5000000000000001E-3</v>
      </c>
      <c r="H26" s="77"/>
      <c r="I26" s="80">
        <f t="shared" ref="I26:I30" si="5">$C26+E26</f>
        <v>3.5000000000000001E-3</v>
      </c>
    </row>
    <row r="27" spans="1:9" x14ac:dyDescent="0.4">
      <c r="A27" s="9">
        <v>2</v>
      </c>
      <c r="B27" s="10" t="s">
        <v>4</v>
      </c>
      <c r="C27" s="77"/>
      <c r="D27" s="70"/>
      <c r="E27" s="77">
        <f>Specifications!$C$7+$C27*Specifications!$B$7</f>
        <v>3.5000000000000001E-3</v>
      </c>
      <c r="F27" s="8">
        <f t="shared" si="3"/>
        <v>1E-3</v>
      </c>
      <c r="G27" s="79">
        <f t="shared" si="4"/>
        <v>-3.5000000000000001E-3</v>
      </c>
      <c r="H27" s="77"/>
      <c r="I27" s="80">
        <f t="shared" si="5"/>
        <v>3.5000000000000001E-3</v>
      </c>
    </row>
    <row r="28" spans="1:9" x14ac:dyDescent="0.4">
      <c r="A28" s="9">
        <v>3</v>
      </c>
      <c r="B28" s="10" t="s">
        <v>4</v>
      </c>
      <c r="C28" s="77"/>
      <c r="D28" s="70"/>
      <c r="E28" s="77">
        <f>Specifications!$C$7+$C28*Specifications!$B$7</f>
        <v>3.5000000000000001E-3</v>
      </c>
      <c r="F28" s="8">
        <f t="shared" si="3"/>
        <v>1E-3</v>
      </c>
      <c r="G28" s="79">
        <f t="shared" si="4"/>
        <v>-3.5000000000000001E-3</v>
      </c>
      <c r="H28" s="77"/>
      <c r="I28" s="80">
        <f t="shared" si="5"/>
        <v>3.5000000000000001E-3</v>
      </c>
    </row>
    <row r="29" spans="1:9" x14ac:dyDescent="0.4">
      <c r="A29" s="9">
        <v>4</v>
      </c>
      <c r="B29" s="10" t="s">
        <v>4</v>
      </c>
      <c r="C29" s="77"/>
      <c r="D29" s="70"/>
      <c r="E29" s="77">
        <f>Specifications!$C$7+$C29*Specifications!$B$7</f>
        <v>3.5000000000000001E-3</v>
      </c>
      <c r="F29" s="8">
        <f t="shared" si="3"/>
        <v>1E-3</v>
      </c>
      <c r="G29" s="79">
        <f t="shared" si="4"/>
        <v>-3.5000000000000001E-3</v>
      </c>
      <c r="H29" s="77"/>
      <c r="I29" s="80">
        <f t="shared" si="5"/>
        <v>3.5000000000000001E-3</v>
      </c>
    </row>
    <row r="30" spans="1:9" ht="15" thickBot="1" x14ac:dyDescent="0.45">
      <c r="A30" s="11">
        <v>5</v>
      </c>
      <c r="B30" s="12" t="s">
        <v>4</v>
      </c>
      <c r="C30" s="62"/>
      <c r="D30" s="71"/>
      <c r="E30" s="62">
        <f>Specifications!$C$7+$C30*Specifications!$B$7</f>
        <v>3.5000000000000001E-3</v>
      </c>
      <c r="F30" s="13">
        <f t="shared" si="3"/>
        <v>1E-3</v>
      </c>
      <c r="G30" s="63">
        <f t="shared" si="4"/>
        <v>-3.5000000000000001E-3</v>
      </c>
      <c r="H30" s="62"/>
      <c r="I30" s="65">
        <f t="shared" si="5"/>
        <v>3.5000000000000001E-3</v>
      </c>
    </row>
    <row r="31" spans="1:9" x14ac:dyDescent="0.4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26.6" thickBot="1" x14ac:dyDescent="0.75">
      <c r="A32" s="91" t="s">
        <v>27</v>
      </c>
      <c r="B32" s="91"/>
      <c r="C32" s="91"/>
      <c r="D32" s="91"/>
      <c r="E32" s="91"/>
      <c r="F32" s="91"/>
      <c r="G32" s="91"/>
      <c r="H32" s="91"/>
      <c r="I32" s="91"/>
    </row>
    <row r="33" spans="1:9" ht="26.6" thickBot="1" x14ac:dyDescent="0.75">
      <c r="A33" s="5" t="s">
        <v>28</v>
      </c>
    </row>
    <row r="34" spans="1:9" s="1" customFormat="1" ht="44.15" thickBot="1" x14ac:dyDescent="0.45">
      <c r="A34" s="2" t="s">
        <v>11</v>
      </c>
      <c r="B34" s="3" t="s">
        <v>8</v>
      </c>
      <c r="C34" s="3" t="s">
        <v>12</v>
      </c>
      <c r="D34" s="3" t="s">
        <v>18</v>
      </c>
      <c r="E34" s="3" t="s">
        <v>17</v>
      </c>
      <c r="F34" s="3" t="s">
        <v>16</v>
      </c>
      <c r="G34" s="3" t="s">
        <v>13</v>
      </c>
      <c r="H34" s="3" t="s">
        <v>14</v>
      </c>
      <c r="I34" s="4" t="s">
        <v>15</v>
      </c>
    </row>
    <row r="35" spans="1:9" x14ac:dyDescent="0.4">
      <c r="A35" s="6">
        <v>0</v>
      </c>
      <c r="B35" s="7" t="s">
        <v>6</v>
      </c>
      <c r="C35" s="44"/>
      <c r="D35" s="81"/>
      <c r="E35" s="44">
        <f>Specifications!$C$11+$C35*Specifications!$B$11</f>
        <v>7.0000000000000001E-3</v>
      </c>
      <c r="F35" s="8">
        <f>E35/IF(D35="",E35*1000,D35)</f>
        <v>1E-3</v>
      </c>
      <c r="G35" s="52">
        <f>$C35-E35</f>
        <v>-7.0000000000000001E-3</v>
      </c>
      <c r="H35" s="44"/>
      <c r="I35" s="55">
        <f>$C35+E35</f>
        <v>7.0000000000000001E-3</v>
      </c>
    </row>
    <row r="36" spans="1:9" x14ac:dyDescent="0.4">
      <c r="A36" s="9">
        <v>0.5</v>
      </c>
      <c r="B36" s="10" t="s">
        <v>6</v>
      </c>
      <c r="C36" s="77"/>
      <c r="D36" s="82"/>
      <c r="E36" s="44">
        <f>Specifications!$C$11+$C36*Specifications!$B$11</f>
        <v>7.0000000000000001E-3</v>
      </c>
      <c r="F36" s="8">
        <f>E36/IF(D36="",E36*1000,D36)</f>
        <v>1E-3</v>
      </c>
      <c r="G36" s="79">
        <f>$C36-E36</f>
        <v>-7.0000000000000001E-3</v>
      </c>
      <c r="H36" s="77"/>
      <c r="I36" s="80">
        <f>$C36+E36</f>
        <v>7.0000000000000001E-3</v>
      </c>
    </row>
    <row r="37" spans="1:9" x14ac:dyDescent="0.4">
      <c r="A37" s="9">
        <v>1</v>
      </c>
      <c r="B37" s="10" t="s">
        <v>6</v>
      </c>
      <c r="C37" s="77"/>
      <c r="D37" s="82"/>
      <c r="E37" s="44">
        <f>Specifications!$C$11+$C37*Specifications!$B$11</f>
        <v>7.0000000000000001E-3</v>
      </c>
      <c r="F37" s="8">
        <f>E37/IF(D37="",E37*1000,D37)</f>
        <v>1E-3</v>
      </c>
      <c r="G37" s="79">
        <f>$C37-E37</f>
        <v>-7.0000000000000001E-3</v>
      </c>
      <c r="H37" s="77"/>
      <c r="I37" s="80">
        <f>$C37+E37</f>
        <v>7.0000000000000001E-3</v>
      </c>
    </row>
    <row r="38" spans="1:9" x14ac:dyDescent="0.4">
      <c r="A38" s="9">
        <v>2</v>
      </c>
      <c r="B38" s="10" t="s">
        <v>6</v>
      </c>
      <c r="C38" s="77"/>
      <c r="D38" s="82"/>
      <c r="E38" s="44">
        <f>Specifications!$C$11+$C38*Specifications!$B$11</f>
        <v>7.0000000000000001E-3</v>
      </c>
      <c r="F38" s="8">
        <f>E38/IF(D38="",E38*1000,D38)</f>
        <v>1E-3</v>
      </c>
      <c r="G38" s="79">
        <f>$C38-E38</f>
        <v>-7.0000000000000001E-3</v>
      </c>
      <c r="H38" s="77"/>
      <c r="I38" s="80">
        <f>$C38+E38</f>
        <v>7.0000000000000001E-3</v>
      </c>
    </row>
    <row r="39" spans="1:9" ht="15" thickBot="1" x14ac:dyDescent="0.45">
      <c r="A39" s="11">
        <v>3</v>
      </c>
      <c r="B39" s="12" t="s">
        <v>6</v>
      </c>
      <c r="C39" s="62"/>
      <c r="D39" s="83"/>
      <c r="E39" s="78">
        <f>Specifications!$C$11+$C39*Specifications!$B$11</f>
        <v>7.0000000000000001E-3</v>
      </c>
      <c r="F39" s="13">
        <f>E39/IF(D39="",E39*1000,D39)</f>
        <v>1E-3</v>
      </c>
      <c r="G39" s="63">
        <f>$C39-E39</f>
        <v>-7.0000000000000001E-3</v>
      </c>
      <c r="H39" s="62"/>
      <c r="I39" s="65">
        <f>$C39+E39</f>
        <v>7.0000000000000001E-3</v>
      </c>
    </row>
    <row r="40" spans="1:9" x14ac:dyDescent="0.4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6.6" thickBot="1" x14ac:dyDescent="0.75">
      <c r="A41" s="5" t="s">
        <v>29</v>
      </c>
    </row>
    <row r="42" spans="1:9" s="1" customFormat="1" ht="44.15" thickBot="1" x14ac:dyDescent="0.45">
      <c r="A42" s="2" t="s">
        <v>11</v>
      </c>
      <c r="B42" s="3" t="s">
        <v>8</v>
      </c>
      <c r="C42" s="3" t="s">
        <v>12</v>
      </c>
      <c r="D42" s="3" t="s">
        <v>18</v>
      </c>
      <c r="E42" s="3" t="s">
        <v>17</v>
      </c>
      <c r="F42" s="3" t="s">
        <v>16</v>
      </c>
      <c r="G42" s="3" t="s">
        <v>13</v>
      </c>
      <c r="H42" s="3" t="s">
        <v>14</v>
      </c>
      <c r="I42" s="4" t="s">
        <v>15</v>
      </c>
    </row>
    <row r="43" spans="1:9" x14ac:dyDescent="0.4">
      <c r="A43" s="38">
        <v>0</v>
      </c>
      <c r="B43" s="7" t="s">
        <v>6</v>
      </c>
      <c r="C43" s="45"/>
      <c r="D43" s="81"/>
      <c r="E43" s="45">
        <f>Specifications!$C$12+$C43*Specifications!$B$12</f>
        <v>1.5E-3</v>
      </c>
      <c r="F43" s="8">
        <f>E43/IF(D43="",E43*1000,D43)</f>
        <v>1E-3</v>
      </c>
      <c r="G43" s="57">
        <f>$C43-E43</f>
        <v>-1.5E-3</v>
      </c>
      <c r="H43" s="45"/>
      <c r="I43" s="60">
        <f>$C43+E43</f>
        <v>1.5E-3</v>
      </c>
    </row>
    <row r="44" spans="1:9" x14ac:dyDescent="0.4">
      <c r="A44" s="68">
        <v>0.5</v>
      </c>
      <c r="B44" s="10" t="s">
        <v>6</v>
      </c>
      <c r="C44" s="70"/>
      <c r="D44" s="82"/>
      <c r="E44" s="45">
        <f>Specifications!$C$12+$C44*Specifications!$B$12</f>
        <v>1.5E-3</v>
      </c>
      <c r="F44" s="8">
        <f>E44/IF(D44="",E44*1000,D44)</f>
        <v>1E-3</v>
      </c>
      <c r="G44" s="73">
        <f>$C44-E44</f>
        <v>-1.5E-3</v>
      </c>
      <c r="H44" s="70"/>
      <c r="I44" s="74">
        <f>$C44+E44</f>
        <v>1.5E-3</v>
      </c>
    </row>
    <row r="45" spans="1:9" x14ac:dyDescent="0.4">
      <c r="A45" s="68">
        <v>1</v>
      </c>
      <c r="B45" s="10" t="s">
        <v>6</v>
      </c>
      <c r="C45" s="70"/>
      <c r="D45" s="82"/>
      <c r="E45" s="45">
        <f>Specifications!$C$12+$C45*Specifications!$B$12</f>
        <v>1.5E-3</v>
      </c>
      <c r="F45" s="8">
        <f>E45/IF(D45="",E45*1000,D45)</f>
        <v>1E-3</v>
      </c>
      <c r="G45" s="73">
        <f>$C45-E45</f>
        <v>-1.5E-3</v>
      </c>
      <c r="H45" s="70"/>
      <c r="I45" s="74">
        <f>$C45+E45</f>
        <v>1.5E-3</v>
      </c>
    </row>
    <row r="46" spans="1:9" x14ac:dyDescent="0.4">
      <c r="A46" s="68">
        <v>1.5</v>
      </c>
      <c r="B46" s="10" t="s">
        <v>6</v>
      </c>
      <c r="C46" s="70"/>
      <c r="D46" s="82"/>
      <c r="E46" s="45">
        <f>Specifications!$C$12+$C46*Specifications!$B$12</f>
        <v>1.5E-3</v>
      </c>
      <c r="F46" s="8">
        <f>E46/IF(D46="",E46*1000,D46)</f>
        <v>1E-3</v>
      </c>
      <c r="G46" s="73">
        <f>$C46-E46</f>
        <v>-1.5E-3</v>
      </c>
      <c r="H46" s="70"/>
      <c r="I46" s="74">
        <f>$C46+E46</f>
        <v>1.5E-3</v>
      </c>
    </row>
    <row r="47" spans="1:9" ht="15" thickBot="1" x14ac:dyDescent="0.45">
      <c r="A47" s="69">
        <v>2</v>
      </c>
      <c r="B47" s="12" t="s">
        <v>6</v>
      </c>
      <c r="C47" s="71"/>
      <c r="D47" s="83"/>
      <c r="E47" s="72">
        <f>Specifications!$C$12+$C47*Specifications!$B$12</f>
        <v>1.5E-3</v>
      </c>
      <c r="F47" s="13">
        <f>E47/IF(D47="",E47*1000,D47)</f>
        <v>1E-3</v>
      </c>
      <c r="G47" s="75">
        <f>$C47-E47</f>
        <v>-1.5E-3</v>
      </c>
      <c r="H47" s="71"/>
      <c r="I47" s="76">
        <f>$C47+E47</f>
        <v>1.5E-3</v>
      </c>
    </row>
    <row r="48" spans="1:9" x14ac:dyDescent="0.4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26.6" thickBot="1" x14ac:dyDescent="0.75">
      <c r="A49" s="5" t="s">
        <v>30</v>
      </c>
    </row>
    <row r="50" spans="1:9" s="1" customFormat="1" ht="44.15" thickBot="1" x14ac:dyDescent="0.45">
      <c r="A50" s="2" t="s">
        <v>11</v>
      </c>
      <c r="B50" s="3" t="s">
        <v>8</v>
      </c>
      <c r="C50" s="3" t="s">
        <v>12</v>
      </c>
      <c r="D50" s="3" t="s">
        <v>18</v>
      </c>
      <c r="E50" s="3" t="s">
        <v>17</v>
      </c>
      <c r="F50" s="3" t="s">
        <v>16</v>
      </c>
      <c r="G50" s="3" t="s">
        <v>13</v>
      </c>
      <c r="H50" s="3" t="s">
        <v>14</v>
      </c>
      <c r="I50" s="4" t="s">
        <v>15</v>
      </c>
    </row>
    <row r="51" spans="1:9" x14ac:dyDescent="0.4">
      <c r="A51" s="36">
        <v>0</v>
      </c>
      <c r="B51" s="7" t="s">
        <v>31</v>
      </c>
      <c r="C51" s="42"/>
      <c r="D51" s="45"/>
      <c r="E51" s="47">
        <f>1000*Specifications!$C$13+$C51*Specifications!$B$13</f>
        <v>0.15</v>
      </c>
      <c r="F51" s="8">
        <f>E51/IF(D51="",E51*1000,D51)</f>
        <v>1E-3</v>
      </c>
      <c r="G51" s="47">
        <f>$C51-E51</f>
        <v>-0.15</v>
      </c>
      <c r="H51" s="42"/>
      <c r="I51" s="50">
        <f>$C51+E51</f>
        <v>0.15</v>
      </c>
    </row>
    <row r="52" spans="1:9" ht="15" thickBot="1" x14ac:dyDescent="0.45">
      <c r="A52" s="37">
        <v>180</v>
      </c>
      <c r="B52" s="15" t="s">
        <v>31</v>
      </c>
      <c r="C52" s="43"/>
      <c r="D52" s="71"/>
      <c r="E52" s="49">
        <f>1000*Specifications!$C$13+$C52*Specifications!$B$13</f>
        <v>0.15</v>
      </c>
      <c r="F52" s="13">
        <f>E52/IF(D52="",E52*1000,D52)</f>
        <v>1E-3</v>
      </c>
      <c r="G52" s="48">
        <f>$C52-E52</f>
        <v>-0.15</v>
      </c>
      <c r="H52" s="43"/>
      <c r="I52" s="51">
        <f>$C52+E52</f>
        <v>0.15</v>
      </c>
    </row>
    <row r="53" spans="1:9" x14ac:dyDescent="0.4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26.6" thickBot="1" x14ac:dyDescent="0.75">
      <c r="A54" s="5" t="s">
        <v>32</v>
      </c>
    </row>
    <row r="55" spans="1:9" s="1" customFormat="1" ht="44.15" thickBot="1" x14ac:dyDescent="0.45">
      <c r="A55" s="2" t="s">
        <v>11</v>
      </c>
      <c r="B55" s="3" t="s">
        <v>8</v>
      </c>
      <c r="C55" s="3" t="s">
        <v>12</v>
      </c>
      <c r="D55" s="3" t="s">
        <v>18</v>
      </c>
      <c r="E55" s="3" t="s">
        <v>17</v>
      </c>
      <c r="F55" s="3" t="s">
        <v>16</v>
      </c>
      <c r="G55" s="3" t="s">
        <v>13</v>
      </c>
      <c r="H55" s="3" t="s">
        <v>14</v>
      </c>
      <c r="I55" s="4" t="s">
        <v>15</v>
      </c>
    </row>
    <row r="56" spans="1:9" x14ac:dyDescent="0.4">
      <c r="A56" s="6">
        <v>0</v>
      </c>
      <c r="B56" s="7" t="s">
        <v>31</v>
      </c>
      <c r="C56" s="52"/>
      <c r="D56" s="57"/>
      <c r="E56" s="52">
        <f>1000*Specifications!$C$14+$C56*Specifications!$B$14</f>
        <v>1.5000000000000001E-2</v>
      </c>
      <c r="F56" s="8">
        <f>E56/IF(D56="",E56*1000,D56)</f>
        <v>1E-3</v>
      </c>
      <c r="G56" s="52">
        <f>$C56-E56</f>
        <v>-1.5000000000000001E-2</v>
      </c>
      <c r="H56" s="52"/>
      <c r="I56" s="55">
        <f>$C56+E56</f>
        <v>1.5000000000000001E-2</v>
      </c>
    </row>
    <row r="57" spans="1:9" ht="15" thickBot="1" x14ac:dyDescent="0.45">
      <c r="A57" s="11">
        <v>18</v>
      </c>
      <c r="B57" s="15" t="s">
        <v>31</v>
      </c>
      <c r="C57" s="63"/>
      <c r="D57" s="75"/>
      <c r="E57" s="64">
        <f>1000*Specifications!$C$14+$C57*Specifications!$B$14</f>
        <v>1.5000000000000001E-2</v>
      </c>
      <c r="F57" s="13">
        <f>E57/IF(D57="",E57*1000,D57)</f>
        <v>1E-3</v>
      </c>
      <c r="G57" s="63">
        <f>$C57-E57</f>
        <v>-1.5000000000000001E-2</v>
      </c>
      <c r="H57" s="63"/>
      <c r="I57" s="65">
        <f>$C57+E57</f>
        <v>1.5000000000000001E-2</v>
      </c>
    </row>
    <row r="58" spans="1:9" x14ac:dyDescent="0.4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26.6" thickBot="1" x14ac:dyDescent="0.75">
      <c r="A59" s="5" t="s">
        <v>33</v>
      </c>
    </row>
    <row r="60" spans="1:9" s="1" customFormat="1" ht="44.15" thickBot="1" x14ac:dyDescent="0.45">
      <c r="A60" s="2" t="s">
        <v>11</v>
      </c>
      <c r="B60" s="3" t="s">
        <v>8</v>
      </c>
      <c r="C60" s="3" t="s">
        <v>12</v>
      </c>
      <c r="D60" s="3" t="s">
        <v>18</v>
      </c>
      <c r="E60" s="3" t="s">
        <v>17</v>
      </c>
      <c r="F60" s="3" t="s">
        <v>16</v>
      </c>
      <c r="G60" s="3" t="s">
        <v>13</v>
      </c>
      <c r="H60" s="3" t="s">
        <v>14</v>
      </c>
      <c r="I60" s="4" t="s">
        <v>15</v>
      </c>
    </row>
    <row r="61" spans="1:9" x14ac:dyDescent="0.4">
      <c r="A61" s="38">
        <v>0</v>
      </c>
      <c r="B61" s="7" t="s">
        <v>31</v>
      </c>
      <c r="C61" s="45"/>
      <c r="D61" s="57"/>
      <c r="E61" s="57">
        <f>1000*Specifications!$C$15+$C61*Specifications!$B$15</f>
        <v>1.5E-3</v>
      </c>
      <c r="F61" s="8">
        <f>E61/IF(D61="",E61*1000,D61)</f>
        <v>1E-3</v>
      </c>
      <c r="G61" s="57">
        <f>$C61-E61</f>
        <v>-1.5E-3</v>
      </c>
      <c r="H61" s="45"/>
      <c r="I61" s="60">
        <f>$C61+E61</f>
        <v>1.5E-3</v>
      </c>
    </row>
    <row r="62" spans="1:9" ht="15" thickBot="1" x14ac:dyDescent="0.45">
      <c r="A62" s="39">
        <v>1.8</v>
      </c>
      <c r="B62" s="20" t="s">
        <v>31</v>
      </c>
      <c r="C62" s="46"/>
      <c r="D62" s="58"/>
      <c r="E62" s="59">
        <f>1000*Specifications!$C$15+$C62*Specifications!$B$15</f>
        <v>1.5E-3</v>
      </c>
      <c r="F62" s="21">
        <f>E62/IF(D62="",E62*1000,D62)</f>
        <v>1E-3</v>
      </c>
      <c r="G62" s="58">
        <f>$C62-E62</f>
        <v>-1.5E-3</v>
      </c>
      <c r="H62" s="46"/>
      <c r="I62" s="61">
        <f>$C62+E62</f>
        <v>1.5E-3</v>
      </c>
    </row>
    <row r="63" spans="1:9" x14ac:dyDescent="0.4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26.6" thickBot="1" x14ac:dyDescent="0.75">
      <c r="A64" s="5" t="s">
        <v>34</v>
      </c>
    </row>
    <row r="65" spans="1:9" s="1" customFormat="1" ht="44.15" thickBot="1" x14ac:dyDescent="0.45">
      <c r="A65" s="2" t="s">
        <v>11</v>
      </c>
      <c r="B65" s="3" t="s">
        <v>8</v>
      </c>
      <c r="C65" s="3" t="s">
        <v>12</v>
      </c>
      <c r="D65" s="3" t="s">
        <v>18</v>
      </c>
      <c r="E65" s="3" t="s">
        <v>17</v>
      </c>
      <c r="F65" s="3" t="s">
        <v>16</v>
      </c>
      <c r="G65" s="3" t="s">
        <v>13</v>
      </c>
      <c r="H65" s="3" t="s">
        <v>14</v>
      </c>
      <c r="I65" s="4" t="s">
        <v>15</v>
      </c>
    </row>
    <row r="66" spans="1:9" x14ac:dyDescent="0.4">
      <c r="A66" s="36">
        <v>0</v>
      </c>
      <c r="B66" s="7" t="s">
        <v>35</v>
      </c>
      <c r="C66" s="42"/>
      <c r="D66" s="57"/>
      <c r="E66" s="47">
        <f>1000000*Specifications!$C$16+$C66*Specifications!$B$16</f>
        <v>0.15</v>
      </c>
      <c r="F66" s="8">
        <f>E66/IF(D66="",E66*1000,D66)</f>
        <v>1E-3</v>
      </c>
      <c r="G66" s="47">
        <f>$C66-E66</f>
        <v>-0.15</v>
      </c>
      <c r="H66" s="42"/>
      <c r="I66" s="50">
        <f>$C66+E66</f>
        <v>0.15</v>
      </c>
    </row>
    <row r="67" spans="1:9" ht="15" thickBot="1" x14ac:dyDescent="0.45">
      <c r="A67" s="37">
        <v>180</v>
      </c>
      <c r="B67" s="15" t="s">
        <v>35</v>
      </c>
      <c r="C67" s="43"/>
      <c r="D67" s="75"/>
      <c r="E67" s="49">
        <f>1000000*Specifications!$C$16+$C67*Specifications!$B$16</f>
        <v>0.15</v>
      </c>
      <c r="F67" s="13">
        <f>E67/IF(D67="",E67*1000,D67)</f>
        <v>1E-3</v>
      </c>
      <c r="G67" s="48">
        <f>$C67-E67</f>
        <v>-0.15</v>
      </c>
      <c r="H67" s="43"/>
      <c r="I67" s="51">
        <f>$C67+E67</f>
        <v>0.15</v>
      </c>
    </row>
    <row r="68" spans="1:9" x14ac:dyDescent="0.4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26.6" thickBot="1" x14ac:dyDescent="0.75">
      <c r="A69" s="5" t="s">
        <v>36</v>
      </c>
    </row>
    <row r="70" spans="1:9" s="1" customFormat="1" ht="44.15" thickBot="1" x14ac:dyDescent="0.45">
      <c r="A70" s="2" t="s">
        <v>11</v>
      </c>
      <c r="B70" s="3" t="s">
        <v>8</v>
      </c>
      <c r="C70" s="3" t="s">
        <v>12</v>
      </c>
      <c r="D70" s="3" t="s">
        <v>18</v>
      </c>
      <c r="E70" s="3" t="s">
        <v>17</v>
      </c>
      <c r="F70" s="3" t="s">
        <v>16</v>
      </c>
      <c r="G70" s="3" t="s">
        <v>13</v>
      </c>
      <c r="H70" s="3" t="s">
        <v>14</v>
      </c>
      <c r="I70" s="4" t="s">
        <v>15</v>
      </c>
    </row>
    <row r="71" spans="1:9" x14ac:dyDescent="0.4">
      <c r="A71" s="16">
        <v>0</v>
      </c>
      <c r="B71" s="17" t="s">
        <v>35</v>
      </c>
      <c r="C71" s="40"/>
      <c r="D71" s="84"/>
      <c r="E71" s="66">
        <f>1000000*Specifications!$C$17+$C71*Specifications!$B$17</f>
        <v>0.03</v>
      </c>
      <c r="F71" s="18">
        <f>E71/IF(D71="",E71*1000,D71)</f>
        <v>1E-3</v>
      </c>
      <c r="G71" s="66">
        <f>$C71-E71</f>
        <v>-0.03</v>
      </c>
      <c r="H71" s="40"/>
      <c r="I71" s="67">
        <f>$C71+E71</f>
        <v>0.03</v>
      </c>
    </row>
    <row r="72" spans="1:9" ht="15" thickBot="1" x14ac:dyDescent="0.45">
      <c r="A72" s="19">
        <v>18</v>
      </c>
      <c r="B72" s="20" t="s">
        <v>35</v>
      </c>
      <c r="C72" s="41"/>
      <c r="D72" s="58"/>
      <c r="E72" s="54">
        <f>1000000*Specifications!$C$17+$C72*Specifications!$B$17</f>
        <v>0.03</v>
      </c>
      <c r="F72" s="21">
        <f>E72/IF(D72="",E72*1000,D72)</f>
        <v>1E-3</v>
      </c>
      <c r="G72" s="53">
        <f>$C72-E72</f>
        <v>-0.03</v>
      </c>
      <c r="H72" s="41"/>
      <c r="I72" s="56">
        <f>$C72+E72</f>
        <v>0.03</v>
      </c>
    </row>
  </sheetData>
  <mergeCells count="15">
    <mergeCell ref="A13:I13"/>
    <mergeCell ref="A32:I32"/>
    <mergeCell ref="C9:E9"/>
    <mergeCell ref="A4:B4"/>
    <mergeCell ref="C4:E4"/>
    <mergeCell ref="A5:B5"/>
    <mergeCell ref="C5:E5"/>
    <mergeCell ref="A1:I1"/>
    <mergeCell ref="A6:B6"/>
    <mergeCell ref="A7:B7"/>
    <mergeCell ref="A8:B8"/>
    <mergeCell ref="A9:B9"/>
    <mergeCell ref="C6:E6"/>
    <mergeCell ref="C7:E7"/>
    <mergeCell ref="C8:E8"/>
  </mergeCells>
  <conditionalFormatting sqref="C6">
    <cfRule type="notContainsBlanks" dxfId="80" priority="84">
      <formula>LEN(TRIM(C6))&gt;0</formula>
    </cfRule>
    <cfRule type="containsBlanks" dxfId="79" priority="85">
      <formula>LEN(TRIM(C6))=0</formula>
    </cfRule>
  </conditionalFormatting>
  <conditionalFormatting sqref="C7:C8">
    <cfRule type="notContainsBlanks" dxfId="78" priority="82">
      <formula>LEN(TRIM(C7))&gt;0</formula>
    </cfRule>
    <cfRule type="containsBlanks" dxfId="77" priority="83">
      <formula>LEN(TRIM(C7))=0</formula>
    </cfRule>
  </conditionalFormatting>
  <conditionalFormatting sqref="C16:C21">
    <cfRule type="notContainsBlanks" dxfId="76" priority="80">
      <formula>LEN(TRIM(C16))&gt;0</formula>
    </cfRule>
    <cfRule type="containsBlanks" dxfId="75" priority="81">
      <formula>LEN(TRIM(C16))=0</formula>
    </cfRule>
  </conditionalFormatting>
  <conditionalFormatting sqref="D16:D21">
    <cfRule type="notContainsBlanks" dxfId="74" priority="78">
      <formula>LEN(TRIM(D16))&gt;0</formula>
    </cfRule>
    <cfRule type="containsBlanks" dxfId="73" priority="79">
      <formula>LEN(TRIM(D16))=0</formula>
    </cfRule>
  </conditionalFormatting>
  <conditionalFormatting sqref="H16:H21">
    <cfRule type="containsBlanks" dxfId="72" priority="71">
      <formula>LEN(TRIM(H16))=0</formula>
    </cfRule>
    <cfRule type="cellIs" dxfId="71" priority="73" operator="notBetween">
      <formula>G16</formula>
      <formula>I16</formula>
    </cfRule>
    <cfRule type="cellIs" dxfId="70" priority="86" operator="between">
      <formula>G16</formula>
      <formula>I16</formula>
    </cfRule>
  </conditionalFormatting>
  <conditionalFormatting sqref="C9">
    <cfRule type="notContainsBlanks" dxfId="69" priority="69">
      <formula>LEN(TRIM(C9))&gt;0</formula>
    </cfRule>
    <cfRule type="containsBlanks" dxfId="68" priority="70">
      <formula>LEN(TRIM(C9))=0</formula>
    </cfRule>
  </conditionalFormatting>
  <conditionalFormatting sqref="C25:C30">
    <cfRule type="notContainsBlanks" dxfId="67" priority="66">
      <formula>LEN(TRIM(C25))&gt;0</formula>
    </cfRule>
    <cfRule type="containsBlanks" dxfId="66" priority="67">
      <formula>LEN(TRIM(C25))=0</formula>
    </cfRule>
  </conditionalFormatting>
  <conditionalFormatting sqref="D25:D30">
    <cfRule type="notContainsBlanks" dxfId="65" priority="64">
      <formula>LEN(TRIM(D25))&gt;0</formula>
    </cfRule>
    <cfRule type="containsBlanks" dxfId="64" priority="65">
      <formula>LEN(TRIM(D25))=0</formula>
    </cfRule>
  </conditionalFormatting>
  <conditionalFormatting sqref="H25:H30">
    <cfRule type="containsBlanks" dxfId="63" priority="60">
      <formula>LEN(TRIM(H25))=0</formula>
    </cfRule>
    <cfRule type="cellIs" dxfId="62" priority="61" operator="notBetween">
      <formula>G25</formula>
      <formula>I25</formula>
    </cfRule>
    <cfRule type="cellIs" dxfId="61" priority="68" operator="between">
      <formula>G25</formula>
      <formula>I25</formula>
    </cfRule>
  </conditionalFormatting>
  <conditionalFormatting sqref="F16:F21 F25:F30 F43:F47">
    <cfRule type="cellIs" dxfId="60" priority="89" operator="greaterThanOrEqual">
      <formula>$C$9</formula>
    </cfRule>
    <cfRule type="cellIs" dxfId="59" priority="90" operator="lessThan">
      <formula>$C$9</formula>
    </cfRule>
  </conditionalFormatting>
  <conditionalFormatting sqref="C4">
    <cfRule type="notContainsBlanks" dxfId="58" priority="58">
      <formula>LEN(TRIM(C4))&gt;0</formula>
    </cfRule>
    <cfRule type="containsBlanks" dxfId="57" priority="59">
      <formula>LEN(TRIM(C4))=0</formula>
    </cfRule>
  </conditionalFormatting>
  <conditionalFormatting sqref="C35:C39">
    <cfRule type="notContainsBlanks" dxfId="56" priority="53">
      <formula>LEN(TRIM(C35))&gt;0</formula>
    </cfRule>
    <cfRule type="containsBlanks" dxfId="55" priority="54">
      <formula>LEN(TRIM(C35))=0</formula>
    </cfRule>
  </conditionalFormatting>
  <conditionalFormatting sqref="D35:D39">
    <cfRule type="notContainsBlanks" dxfId="54" priority="51">
      <formula>LEN(TRIM(D35))&gt;0</formula>
    </cfRule>
    <cfRule type="containsBlanks" dxfId="53" priority="52">
      <formula>LEN(TRIM(D35))=0</formula>
    </cfRule>
  </conditionalFormatting>
  <conditionalFormatting sqref="H35:H39 H43:H47 H51:H52">
    <cfRule type="containsBlanks" dxfId="52" priority="49">
      <formula>LEN(TRIM(H35))=0</formula>
    </cfRule>
    <cfRule type="cellIs" dxfId="51" priority="50" operator="notBetween">
      <formula>G35</formula>
      <formula>I35</formula>
    </cfRule>
    <cfRule type="cellIs" dxfId="50" priority="55" operator="between">
      <formula>G35</formula>
      <formula>I35</formula>
    </cfRule>
  </conditionalFormatting>
  <conditionalFormatting sqref="C43:C47">
    <cfRule type="notContainsBlanks" dxfId="49" priority="47">
      <formula>LEN(TRIM(C43))&gt;0</formula>
    </cfRule>
    <cfRule type="containsBlanks" dxfId="48" priority="48">
      <formula>LEN(TRIM(C43))=0</formula>
    </cfRule>
  </conditionalFormatting>
  <conditionalFormatting sqref="D43:D47">
    <cfRule type="notContainsBlanks" dxfId="47" priority="45">
      <formula>LEN(TRIM(D43))&gt;0</formula>
    </cfRule>
    <cfRule type="containsBlanks" dxfId="46" priority="46">
      <formula>LEN(TRIM(D43))=0</formula>
    </cfRule>
  </conditionalFormatting>
  <conditionalFormatting sqref="F35:F39">
    <cfRule type="cellIs" dxfId="45" priority="56" operator="greaterThanOrEqual">
      <formula>$C$9</formula>
    </cfRule>
    <cfRule type="cellIs" dxfId="44" priority="57" operator="lessThan">
      <formula>$C$9</formula>
    </cfRule>
  </conditionalFormatting>
  <conditionalFormatting sqref="C51:C52">
    <cfRule type="notContainsBlanks" dxfId="43" priority="41">
      <formula>LEN(TRIM(C51))&gt;0</formula>
    </cfRule>
    <cfRule type="containsBlanks" dxfId="42" priority="42">
      <formula>LEN(TRIM(C51))=0</formula>
    </cfRule>
  </conditionalFormatting>
  <conditionalFormatting sqref="D51:D52">
    <cfRule type="notContainsBlanks" dxfId="41" priority="39">
      <formula>LEN(TRIM(D51))&gt;0</formula>
    </cfRule>
    <cfRule type="containsBlanks" dxfId="40" priority="40">
      <formula>LEN(TRIM(D51))=0</formula>
    </cfRule>
  </conditionalFormatting>
  <conditionalFormatting sqref="F51:F52">
    <cfRule type="cellIs" dxfId="39" priority="43" operator="greaterThanOrEqual">
      <formula>$C$9</formula>
    </cfRule>
    <cfRule type="cellIs" dxfId="38" priority="44" operator="lessThan">
      <formula>$C$9</formula>
    </cfRule>
  </conditionalFormatting>
  <conditionalFormatting sqref="H56:H57">
    <cfRule type="containsBlanks" dxfId="37" priority="36">
      <formula>LEN(TRIM(H56))=0</formula>
    </cfRule>
    <cfRule type="cellIs" dxfId="36" priority="37" operator="notBetween">
      <formula>G56</formula>
      <formula>I56</formula>
    </cfRule>
    <cfRule type="cellIs" dxfId="35" priority="38" operator="between">
      <formula>G56</formula>
      <formula>I56</formula>
    </cfRule>
  </conditionalFormatting>
  <conditionalFormatting sqref="C56:C57">
    <cfRule type="notContainsBlanks" dxfId="34" priority="32">
      <formula>LEN(TRIM(C56))&gt;0</formula>
    </cfRule>
    <cfRule type="containsBlanks" dxfId="33" priority="33">
      <formula>LEN(TRIM(C56))=0</formula>
    </cfRule>
  </conditionalFormatting>
  <conditionalFormatting sqref="D56:D57">
    <cfRule type="notContainsBlanks" dxfId="32" priority="30">
      <formula>LEN(TRIM(D56))&gt;0</formula>
    </cfRule>
    <cfRule type="containsBlanks" dxfId="31" priority="31">
      <formula>LEN(TRIM(D56))=0</formula>
    </cfRule>
  </conditionalFormatting>
  <conditionalFormatting sqref="F56:F57">
    <cfRule type="cellIs" dxfId="30" priority="34" operator="greaterThanOrEqual">
      <formula>$C$9</formula>
    </cfRule>
    <cfRule type="cellIs" dxfId="29" priority="35" operator="lessThan">
      <formula>$C$9</formula>
    </cfRule>
  </conditionalFormatting>
  <conditionalFormatting sqref="H61:H62">
    <cfRule type="containsBlanks" dxfId="28" priority="27">
      <formula>LEN(TRIM(H61))=0</formula>
    </cfRule>
    <cfRule type="cellIs" dxfId="27" priority="28" operator="notBetween">
      <formula>G61</formula>
      <formula>I61</formula>
    </cfRule>
    <cfRule type="cellIs" dxfId="26" priority="29" operator="between">
      <formula>G61</formula>
      <formula>I61</formula>
    </cfRule>
  </conditionalFormatting>
  <conditionalFormatting sqref="C61:C62">
    <cfRule type="notContainsBlanks" dxfId="25" priority="23">
      <formula>LEN(TRIM(C61))&gt;0</formula>
    </cfRule>
    <cfRule type="containsBlanks" dxfId="24" priority="24">
      <formula>LEN(TRIM(C61))=0</formula>
    </cfRule>
  </conditionalFormatting>
  <conditionalFormatting sqref="D61:D62">
    <cfRule type="notContainsBlanks" dxfId="23" priority="21">
      <formula>LEN(TRIM(D61))&gt;0</formula>
    </cfRule>
    <cfRule type="containsBlanks" dxfId="22" priority="22">
      <formula>LEN(TRIM(D61))=0</formula>
    </cfRule>
  </conditionalFormatting>
  <conditionalFormatting sqref="F61:F62">
    <cfRule type="cellIs" dxfId="21" priority="25" operator="greaterThanOrEqual">
      <formula>$C$9</formula>
    </cfRule>
    <cfRule type="cellIs" dxfId="20" priority="26" operator="lessThan">
      <formula>$C$9</formula>
    </cfRule>
  </conditionalFormatting>
  <conditionalFormatting sqref="H66:H67">
    <cfRule type="containsBlanks" dxfId="19" priority="18">
      <formula>LEN(TRIM(H66))=0</formula>
    </cfRule>
    <cfRule type="cellIs" dxfId="18" priority="19" operator="notBetween">
      <formula>G66</formula>
      <formula>I66</formula>
    </cfRule>
    <cfRule type="cellIs" dxfId="17" priority="20" operator="between">
      <formula>G66</formula>
      <formula>I66</formula>
    </cfRule>
  </conditionalFormatting>
  <conditionalFormatting sqref="C66:C67">
    <cfRule type="notContainsBlanks" dxfId="16" priority="14">
      <formula>LEN(TRIM(C66))&gt;0</formula>
    </cfRule>
    <cfRule type="containsBlanks" dxfId="15" priority="15">
      <formula>LEN(TRIM(C66))=0</formula>
    </cfRule>
  </conditionalFormatting>
  <conditionalFormatting sqref="D66:D67">
    <cfRule type="notContainsBlanks" dxfId="14" priority="12">
      <formula>LEN(TRIM(D66))&gt;0</formula>
    </cfRule>
    <cfRule type="containsBlanks" dxfId="13" priority="13">
      <formula>LEN(TRIM(D66))=0</formula>
    </cfRule>
  </conditionalFormatting>
  <conditionalFormatting sqref="F66:F67">
    <cfRule type="cellIs" dxfId="12" priority="16" operator="greaterThanOrEqual">
      <formula>$C$9</formula>
    </cfRule>
    <cfRule type="cellIs" dxfId="11" priority="17" operator="lessThan">
      <formula>$C$9</formula>
    </cfRule>
  </conditionalFormatting>
  <conditionalFormatting sqref="H71:H72">
    <cfRule type="containsBlanks" dxfId="10" priority="9">
      <formula>LEN(TRIM(H71))=0</formula>
    </cfRule>
    <cfRule type="cellIs" dxfId="9" priority="10" operator="notBetween">
      <formula>G71</formula>
      <formula>I71</formula>
    </cfRule>
    <cfRule type="cellIs" dxfId="8" priority="11" operator="between">
      <formula>G71</formula>
      <formula>I71</formula>
    </cfRule>
  </conditionalFormatting>
  <conditionalFormatting sqref="C71:C72">
    <cfRule type="notContainsBlanks" dxfId="7" priority="5">
      <formula>LEN(TRIM(C71))&gt;0</formula>
    </cfRule>
    <cfRule type="containsBlanks" dxfId="6" priority="6">
      <formula>LEN(TRIM(C71))=0</formula>
    </cfRule>
  </conditionalFormatting>
  <conditionalFormatting sqref="D71:D72">
    <cfRule type="notContainsBlanks" dxfId="5" priority="3">
      <formula>LEN(TRIM(D71))&gt;0</formula>
    </cfRule>
    <cfRule type="containsBlanks" dxfId="4" priority="4">
      <formula>LEN(TRIM(D71))=0</formula>
    </cfRule>
  </conditionalFormatting>
  <conditionalFormatting sqref="F71:F72">
    <cfRule type="cellIs" dxfId="3" priority="7" operator="greaterThanOrEqual">
      <formula>$C$9</formula>
    </cfRule>
    <cfRule type="cellIs" dxfId="2" priority="8" operator="lessThan">
      <formula>$C$9</formula>
    </cfRule>
  </conditionalFormatting>
  <conditionalFormatting sqref="C5">
    <cfRule type="notContainsBlanks" dxfId="1" priority="1">
      <formula>LEN(TRIM(C5))&gt;0</formula>
    </cfRule>
    <cfRule type="containsBlanks" dxfId="0" priority="2">
      <formula>LEN(TRIM(C5))=0</formula>
    </cfRule>
  </conditionalFormatting>
  <pageMargins left="0.7" right="0.7" top="0.75" bottom="0.75" header="0.3" footer="0.3"/>
  <pageSetup orientation="portrait" r:id="rId1"/>
  <headerFooter>
    <oddFooter>&amp;L&amp;10&amp;D &amp;T&amp;C&amp;10Measurement Datasheet&amp;R&amp;10Page &amp;P of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9E69-9BD9-431D-9A51-CF4A99D4A83A}">
  <dimension ref="A1:I17"/>
  <sheetViews>
    <sheetView workbookViewId="0">
      <selection sqref="A1:I1"/>
    </sheetView>
  </sheetViews>
  <sheetFormatPr defaultRowHeight="14.6" x14ac:dyDescent="0.4"/>
  <cols>
    <col min="1" max="1" width="11.53515625" customWidth="1"/>
    <col min="2" max="2" width="11.15234375" customWidth="1"/>
    <col min="3" max="3" width="12.3828125" customWidth="1"/>
    <col min="4" max="4" width="11.15234375" customWidth="1"/>
  </cols>
  <sheetData>
    <row r="1" spans="1:9" ht="26.6" thickBot="1" x14ac:dyDescent="0.75">
      <c r="A1" s="91" t="s">
        <v>7</v>
      </c>
      <c r="B1" s="91"/>
      <c r="C1" s="91"/>
      <c r="D1" s="91"/>
      <c r="E1" s="91"/>
      <c r="F1" s="91"/>
      <c r="G1" s="91"/>
      <c r="H1" s="91"/>
      <c r="I1" s="91"/>
    </row>
    <row r="2" spans="1:9" x14ac:dyDescent="0.4">
      <c r="A2" t="s">
        <v>37</v>
      </c>
    </row>
    <row r="4" spans="1:9" ht="26.6" thickBot="1" x14ac:dyDescent="0.75">
      <c r="A4" s="5" t="s">
        <v>0</v>
      </c>
    </row>
    <row r="5" spans="1:9" ht="15" thickBot="1" x14ac:dyDescent="0.45">
      <c r="A5" s="33" t="s">
        <v>1</v>
      </c>
      <c r="B5" s="34" t="s">
        <v>3</v>
      </c>
      <c r="C5" s="34" t="s">
        <v>2</v>
      </c>
      <c r="D5" s="35" t="s">
        <v>8</v>
      </c>
    </row>
    <row r="6" spans="1:9" x14ac:dyDescent="0.4">
      <c r="A6" s="23">
        <v>15</v>
      </c>
      <c r="B6" s="24">
        <v>1E-3</v>
      </c>
      <c r="C6" s="25">
        <v>1.0999999999999999E-2</v>
      </c>
      <c r="D6" s="26" t="s">
        <v>4</v>
      </c>
    </row>
    <row r="7" spans="1:9" ht="15" thickBot="1" x14ac:dyDescent="0.45">
      <c r="A7" s="27">
        <v>5</v>
      </c>
      <c r="B7" s="28">
        <v>1E-3</v>
      </c>
      <c r="C7" s="30">
        <v>3.5000000000000001E-3</v>
      </c>
      <c r="D7" s="29" t="s">
        <v>4</v>
      </c>
    </row>
    <row r="9" spans="1:9" ht="26.6" thickBot="1" x14ac:dyDescent="0.75">
      <c r="A9" s="5" t="s">
        <v>5</v>
      </c>
    </row>
    <row r="10" spans="1:9" ht="15" thickBot="1" x14ac:dyDescent="0.45">
      <c r="A10" s="33" t="s">
        <v>1</v>
      </c>
      <c r="B10" s="34" t="s">
        <v>3</v>
      </c>
      <c r="C10" s="34" t="s">
        <v>2</v>
      </c>
      <c r="D10" s="35" t="s">
        <v>8</v>
      </c>
    </row>
    <row r="11" spans="1:9" x14ac:dyDescent="0.4">
      <c r="A11" s="88">
        <v>10</v>
      </c>
      <c r="B11" s="31">
        <v>3.0000000000000001E-3</v>
      </c>
      <c r="C11" s="85">
        <v>7.0000000000000001E-3</v>
      </c>
      <c r="D11" s="32" t="s">
        <v>6</v>
      </c>
    </row>
    <row r="12" spans="1:9" x14ac:dyDescent="0.4">
      <c r="A12" s="89">
        <v>2</v>
      </c>
      <c r="B12" s="24">
        <v>3.0000000000000001E-3</v>
      </c>
      <c r="C12" s="86">
        <v>1.5E-3</v>
      </c>
      <c r="D12" s="26" t="s">
        <v>6</v>
      </c>
    </row>
    <row r="13" spans="1:9" x14ac:dyDescent="0.4">
      <c r="A13" s="89">
        <v>0.18</v>
      </c>
      <c r="B13" s="24">
        <v>3.0000000000000001E-3</v>
      </c>
      <c r="C13" s="86">
        <v>1.4999999999999999E-4</v>
      </c>
      <c r="D13" s="26" t="s">
        <v>6</v>
      </c>
    </row>
    <row r="14" spans="1:9" x14ac:dyDescent="0.4">
      <c r="A14" s="89">
        <v>1.7999999999999999E-2</v>
      </c>
      <c r="B14" s="24">
        <v>2.5000000000000001E-3</v>
      </c>
      <c r="C14" s="86">
        <v>1.5E-5</v>
      </c>
      <c r="D14" s="26" t="s">
        <v>6</v>
      </c>
    </row>
    <row r="15" spans="1:9" x14ac:dyDescent="0.4">
      <c r="A15" s="89">
        <v>1.8E-3</v>
      </c>
      <c r="B15" s="24">
        <v>2.5000000000000001E-3</v>
      </c>
      <c r="C15" s="86">
        <v>1.5E-6</v>
      </c>
      <c r="D15" s="26" t="s">
        <v>6</v>
      </c>
    </row>
    <row r="16" spans="1:9" x14ac:dyDescent="0.4">
      <c r="A16" s="89">
        <v>1.8000000000000001E-4</v>
      </c>
      <c r="B16" s="24">
        <v>2.5000000000000001E-3</v>
      </c>
      <c r="C16" s="86">
        <v>1.4999999999999999E-7</v>
      </c>
      <c r="D16" s="26" t="s">
        <v>6</v>
      </c>
    </row>
    <row r="17" spans="1:4" ht="15" thickBot="1" x14ac:dyDescent="0.45">
      <c r="A17" s="90">
        <v>1.8E-5</v>
      </c>
      <c r="B17" s="28">
        <v>2.5000000000000001E-3</v>
      </c>
      <c r="C17" s="87">
        <v>2.9999999999999997E-8</v>
      </c>
      <c r="D17" s="29" t="s">
        <v>6</v>
      </c>
    </row>
  </sheetData>
  <mergeCells count="1">
    <mergeCell ref="A1:I1"/>
  </mergeCells>
  <pageMargins left="0.7" right="0.7" top="0.75" bottom="0.75" header="0.3" footer="0.3"/>
  <pageSetup orientation="portrait" r:id="rId1"/>
  <headerFooter>
    <oddFooter>&amp;L&amp;D &amp;T&amp;CSpecifications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Measurements</vt:lpstr>
      <vt:lpstr>Specifications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Liberty</dc:creator>
  <cp:lastModifiedBy>Matthew Liberty</cp:lastModifiedBy>
  <cp:lastPrinted>2020-05-21T20:29:33Z</cp:lastPrinted>
  <dcterms:created xsi:type="dcterms:W3CDTF">2020-05-21T14:53:11Z</dcterms:created>
  <dcterms:modified xsi:type="dcterms:W3CDTF">2020-05-21T20:29:37Z</dcterms:modified>
</cp:coreProperties>
</file>