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jetperch\Joulescope\download-joulescope-com\products\JS220\JS220-K000\"/>
    </mc:Choice>
  </mc:AlternateContent>
  <xr:revisionPtr revIDLastSave="0" documentId="13_ncr:1_{603D4BBE-3184-4833-A0D5-9130974B6B1F}" xr6:coauthVersionLast="47" xr6:coauthVersionMax="47" xr10:uidLastSave="{00000000-0000-0000-0000-000000000000}"/>
  <bookViews>
    <workbookView xWindow="-103" yWindow="-103" windowWidth="33120" windowHeight="18000" xr2:uid="{5FF31D8C-75E0-49C0-A492-96497DC6D684}"/>
  </bookViews>
  <sheets>
    <sheet name="Measurements" sheetId="1" r:id="rId1"/>
    <sheet name="Specific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1" l="1"/>
  <c r="F80" i="1"/>
  <c r="F79" i="1"/>
  <c r="F75" i="1"/>
  <c r="F74" i="1"/>
  <c r="F73" i="1"/>
  <c r="F69" i="1"/>
  <c r="F68" i="1"/>
  <c r="F67" i="1"/>
  <c r="F63" i="1"/>
  <c r="F62" i="1"/>
  <c r="F61" i="1"/>
  <c r="F57" i="1"/>
  <c r="F56" i="1"/>
  <c r="F55" i="1"/>
  <c r="F51" i="1"/>
  <c r="F50" i="1"/>
  <c r="F49" i="1"/>
  <c r="F48" i="1"/>
  <c r="F47" i="1"/>
  <c r="F46" i="1"/>
  <c r="F45" i="1"/>
  <c r="F44" i="1"/>
  <c r="F43" i="1"/>
  <c r="F38" i="1"/>
  <c r="F37" i="1"/>
  <c r="F36" i="1"/>
  <c r="F35" i="1"/>
  <c r="F34" i="1"/>
  <c r="F33" i="1"/>
  <c r="F32" i="1"/>
  <c r="F31" i="1"/>
  <c r="F30" i="1"/>
  <c r="F26" i="1"/>
  <c r="F25" i="1"/>
  <c r="F24" i="1"/>
  <c r="F23" i="1"/>
  <c r="F22" i="1"/>
  <c r="F20" i="1"/>
  <c r="F19" i="1"/>
  <c r="F18" i="1"/>
  <c r="F17" i="1"/>
  <c r="F16" i="1"/>
  <c r="F21" i="1"/>
  <c r="E81" i="1"/>
  <c r="E80" i="1"/>
  <c r="E79" i="1"/>
  <c r="G79" i="1" s="1"/>
  <c r="E75" i="1"/>
  <c r="E74" i="1"/>
  <c r="I74" i="1" s="1"/>
  <c r="E73" i="1"/>
  <c r="E69" i="1"/>
  <c r="E68" i="1"/>
  <c r="E67" i="1"/>
  <c r="G67" i="1" s="1"/>
  <c r="E63" i="1"/>
  <c r="E62" i="1"/>
  <c r="G62" i="1" s="1"/>
  <c r="E61" i="1"/>
  <c r="E57" i="1"/>
  <c r="E56" i="1"/>
  <c r="E55" i="1"/>
  <c r="E51" i="1"/>
  <c r="E50" i="1"/>
  <c r="E49" i="1"/>
  <c r="I49" i="1" s="1"/>
  <c r="E48" i="1"/>
  <c r="E47" i="1"/>
  <c r="I47" i="1" s="1"/>
  <c r="E46" i="1"/>
  <c r="I46" i="1" s="1"/>
  <c r="E45" i="1"/>
  <c r="I45" i="1" s="1"/>
  <c r="E44" i="1"/>
  <c r="E43" i="1"/>
  <c r="I43" i="1" s="1"/>
  <c r="E38" i="1"/>
  <c r="E37" i="1"/>
  <c r="E36" i="1"/>
  <c r="E35" i="1"/>
  <c r="I35" i="1" s="1"/>
  <c r="E34" i="1"/>
  <c r="E33" i="1"/>
  <c r="G33" i="1" s="1"/>
  <c r="E32" i="1"/>
  <c r="G32" i="1" s="1"/>
  <c r="E31" i="1"/>
  <c r="E30" i="1"/>
  <c r="I30" i="1" s="1"/>
  <c r="E16" i="1"/>
  <c r="E17" i="1"/>
  <c r="E18" i="1"/>
  <c r="G18" i="1" s="1"/>
  <c r="E19" i="1"/>
  <c r="E20" i="1"/>
  <c r="E21" i="1"/>
  <c r="E22" i="1"/>
  <c r="E23" i="1"/>
  <c r="E24" i="1"/>
  <c r="E25" i="1"/>
  <c r="E26" i="1"/>
  <c r="I50" i="1"/>
  <c r="G56" i="1"/>
  <c r="G17" i="1"/>
  <c r="I51" i="1"/>
  <c r="G61" i="1"/>
  <c r="I19" i="1"/>
  <c r="G20" i="1"/>
  <c r="I62" i="1" l="1"/>
  <c r="G50" i="1"/>
  <c r="G49" i="1"/>
  <c r="I48" i="1"/>
  <c r="G48" i="1"/>
  <c r="G47" i="1"/>
  <c r="G46" i="1"/>
  <c r="G45" i="1"/>
  <c r="G43" i="1"/>
  <c r="I57" i="1"/>
  <c r="G57" i="1"/>
  <c r="I55" i="1"/>
  <c r="G55" i="1"/>
  <c r="G31" i="1"/>
  <c r="I31" i="1"/>
  <c r="I63" i="1"/>
  <c r="I61" i="1"/>
  <c r="I56" i="1"/>
  <c r="G51" i="1"/>
  <c r="I44" i="1"/>
  <c r="G63" i="1"/>
  <c r="G44" i="1"/>
  <c r="I33" i="1"/>
  <c r="G73" i="1"/>
  <c r="I73" i="1"/>
  <c r="I79" i="1"/>
  <c r="I67" i="1"/>
  <c r="I34" i="1"/>
  <c r="I36" i="1"/>
  <c r="I32" i="1"/>
  <c r="I20" i="1"/>
  <c r="G36" i="1"/>
  <c r="G34" i="1"/>
  <c r="G30" i="1"/>
  <c r="G35" i="1"/>
  <c r="G19" i="1"/>
  <c r="I17" i="1"/>
  <c r="I18" i="1"/>
  <c r="G16" i="1"/>
  <c r="I16" i="1"/>
  <c r="I68" i="1"/>
  <c r="I81" i="1"/>
  <c r="I69" i="1"/>
  <c r="G81" i="1"/>
  <c r="G75" i="1"/>
  <c r="G69" i="1"/>
  <c r="I75" i="1"/>
  <c r="I80" i="1"/>
  <c r="G80" i="1"/>
  <c r="G74" i="1"/>
  <c r="G68" i="1"/>
  <c r="G38" i="1"/>
  <c r="G37" i="1"/>
  <c r="I37" i="1" l="1"/>
  <c r="I38" i="1"/>
  <c r="G26" i="1" l="1"/>
  <c r="I25" i="1"/>
  <c r="I24" i="1"/>
  <c r="G23" i="1"/>
  <c r="G22" i="1"/>
  <c r="G21" i="1"/>
  <c r="G25" i="1"/>
  <c r="G24" i="1"/>
  <c r="I21" i="1"/>
  <c r="I26" i="1"/>
  <c r="I23" i="1"/>
  <c r="I22" i="1"/>
</calcChain>
</file>

<file path=xl/sharedStrings.xml><?xml version="1.0" encoding="utf-8"?>
<sst xmlns="http://schemas.openxmlformats.org/spreadsheetml/2006/main" count="154" uniqueCount="40">
  <si>
    <t>Voltage</t>
  </si>
  <si>
    <t>Range</t>
  </si>
  <si>
    <t>Offset</t>
  </si>
  <si>
    <t>Relative %</t>
  </si>
  <si>
    <t>V</t>
  </si>
  <si>
    <t>Current</t>
  </si>
  <si>
    <t>A</t>
  </si>
  <si>
    <t>Units</t>
  </si>
  <si>
    <t>15V Range</t>
  </si>
  <si>
    <t>Target</t>
  </si>
  <si>
    <t>Applied</t>
  </si>
  <si>
    <t>Lower Limit</t>
  </si>
  <si>
    <t>As Measured</t>
  </si>
  <si>
    <t>Upper Limit</t>
  </si>
  <si>
    <t>Test Uncertainty Ratio</t>
  </si>
  <si>
    <t>Expected Accuracy</t>
  </si>
  <si>
    <t>Applied Uncertainty</t>
  </si>
  <si>
    <t>Voltage Measurement</t>
  </si>
  <si>
    <t>Unit Model</t>
  </si>
  <si>
    <t>Unit Description</t>
  </si>
  <si>
    <t>Serial #:</t>
  </si>
  <si>
    <t>TUR Threshold</t>
  </si>
  <si>
    <t>Date</t>
  </si>
  <si>
    <t>Current Measurement</t>
  </si>
  <si>
    <t>10 A Range</t>
  </si>
  <si>
    <t>180 mA Range</t>
  </si>
  <si>
    <t>mA</t>
  </si>
  <si>
    <t>18 mA Range</t>
  </si>
  <si>
    <t>1.8 mA Range</t>
  </si>
  <si>
    <t>180 µA Range</t>
  </si>
  <si>
    <t>µA</t>
  </si>
  <si>
    <t>18 µA Range</t>
  </si>
  <si>
    <t>Device Under Test Information</t>
  </si>
  <si>
    <t>Process version</t>
  </si>
  <si>
    <t>JS220</t>
  </si>
  <si>
    <t>Precision Energy Analyzer</t>
  </si>
  <si>
    <t>2V Range</t>
  </si>
  <si>
    <t>Joulescope JS220 Specifications</t>
  </si>
  <si>
    <t>Source: Joulescope Js220 User's Guide 0.5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</si>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</sst>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0.0"/>
    <numFmt numFmtId="166" formatCode="[$-409]mmmm\ d\,\ yyyy;@"/>
    <numFmt numFmtId="167" formatCode="0.0000"/>
    <numFmt numFmtId="168" formatCode="0.000000000"/>
    <numFmt numFmtId="169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3" fillId="0" borderId="0" xfId="0" applyFont="1"/>
    <xf numFmtId="164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165" fontId="0" fillId="0" borderId="5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165" fontId="0" fillId="0" borderId="12" xfId="0" applyNumberFormat="1" applyBorder="1" applyAlignment="1">
      <alignment horizontal="right"/>
    </xf>
    <xf numFmtId="0" fontId="0" fillId="0" borderId="14" xfId="0" applyBorder="1"/>
    <xf numFmtId="0" fontId="0" fillId="0" borderId="12" xfId="0" applyBorder="1" applyAlignment="1">
      <alignment horizontal="right"/>
    </xf>
    <xf numFmtId="164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165" fontId="0" fillId="0" borderId="17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0" fontId="0" fillId="0" borderId="22" xfId="0" applyBorder="1" applyAlignment="1">
      <alignment horizontal="right"/>
    </xf>
    <xf numFmtId="165" fontId="0" fillId="0" borderId="22" xfId="0" applyNumberFormat="1" applyBorder="1" applyAlignment="1">
      <alignment horizontal="right"/>
    </xf>
    <xf numFmtId="0" fontId="0" fillId="0" borderId="1" xfId="0" applyBorder="1"/>
    <xf numFmtId="10" fontId="0" fillId="0" borderId="2" xfId="2" applyNumberFormat="1" applyFont="1" applyBorder="1"/>
    <xf numFmtId="0" fontId="0" fillId="0" borderId="2" xfId="0" applyBorder="1"/>
    <xf numFmtId="0" fontId="0" fillId="0" borderId="3" xfId="0" applyBorder="1"/>
    <xf numFmtId="0" fontId="0" fillId="0" borderId="19" xfId="0" applyBorder="1"/>
    <xf numFmtId="10" fontId="0" fillId="0" borderId="20" xfId="2" applyNumberFormat="1" applyFont="1" applyBorder="1"/>
    <xf numFmtId="0" fontId="0" fillId="0" borderId="21" xfId="0" applyBorder="1"/>
    <xf numFmtId="0" fontId="0" fillId="0" borderId="20" xfId="0" applyBorder="1"/>
    <xf numFmtId="10" fontId="0" fillId="0" borderId="5" xfId="2" applyNumberFormat="1" applyFont="1" applyBorder="1"/>
    <xf numFmtId="0" fontId="0" fillId="0" borderId="6" xfId="0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7" fontId="0" fillId="0" borderId="20" xfId="0" applyNumberFormat="1" applyBorder="1" applyAlignment="1">
      <alignment horizontal="right"/>
    </xf>
    <xf numFmtId="2" fontId="0" fillId="0" borderId="5" xfId="1" applyNumberFormat="1" applyFont="1" applyBorder="1" applyAlignment="1">
      <alignment horizontal="right"/>
    </xf>
    <xf numFmtId="2" fontId="0" fillId="0" borderId="11" xfId="1" applyNumberFormat="1" applyFont="1" applyBorder="1" applyAlignment="1">
      <alignment horizontal="right"/>
    </xf>
    <xf numFmtId="2" fontId="0" fillId="0" borderId="12" xfId="1" applyNumberFormat="1" applyFont="1" applyBorder="1" applyAlignment="1">
      <alignment horizontal="right"/>
    </xf>
    <xf numFmtId="2" fontId="0" fillId="0" borderId="6" xfId="1" applyNumberFormat="1" applyFont="1" applyBorder="1" applyAlignment="1">
      <alignment horizontal="right"/>
    </xf>
    <xf numFmtId="2" fontId="0" fillId="0" borderId="13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4" fontId="0" fillId="0" borderId="22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21" xfId="1" applyNumberFormat="1" applyFont="1" applyBorder="1" applyAlignment="1">
      <alignment horizontal="right"/>
    </xf>
    <xf numFmtId="167" fontId="0" fillId="0" borderId="5" xfId="1" applyNumberFormat="1" applyFont="1" applyBorder="1" applyAlignment="1">
      <alignment horizontal="right"/>
    </xf>
    <xf numFmtId="167" fontId="0" fillId="0" borderId="20" xfId="1" applyNumberFormat="1" applyFont="1" applyBorder="1" applyAlignment="1">
      <alignment horizontal="right"/>
    </xf>
    <xf numFmtId="167" fontId="0" fillId="0" borderId="22" xfId="1" applyNumberFormat="1" applyFont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167" fontId="0" fillId="0" borderId="21" xfId="1" applyNumberFormat="1" applyFon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3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0" fillId="0" borderId="11" xfId="0" applyNumberFormat="1" applyBorder="1" applyAlignment="1">
      <alignment horizontal="right"/>
    </xf>
    <xf numFmtId="167" fontId="0" fillId="0" borderId="2" xfId="1" applyNumberFormat="1" applyFont="1" applyBorder="1" applyAlignment="1">
      <alignment horizontal="right"/>
    </xf>
    <xf numFmtId="167" fontId="0" fillId="0" borderId="11" xfId="1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7" fontId="0" fillId="0" borderId="17" xfId="1" applyNumberFormat="1" applyFont="1" applyBorder="1" applyAlignment="1">
      <alignment horizontal="right"/>
    </xf>
    <xf numFmtId="168" fontId="0" fillId="0" borderId="5" xfId="0" applyNumberFormat="1" applyBorder="1"/>
    <xf numFmtId="168" fontId="0" fillId="0" borderId="2" xfId="0" applyNumberFormat="1" applyBorder="1"/>
    <xf numFmtId="168" fontId="0" fillId="0" borderId="20" xfId="0" applyNumberFormat="1" applyBorder="1"/>
    <xf numFmtId="169" fontId="0" fillId="0" borderId="4" xfId="0" applyNumberFormat="1" applyBorder="1"/>
    <xf numFmtId="169" fontId="0" fillId="0" borderId="1" xfId="0" applyNumberFormat="1" applyBorder="1"/>
    <xf numFmtId="169" fontId="0" fillId="0" borderId="19" xfId="0" applyNumberFormat="1" applyBorder="1"/>
    <xf numFmtId="165" fontId="0" fillId="0" borderId="2" xfId="0" applyNumberFormat="1" applyBorder="1" applyAlignment="1">
      <alignment horizontal="right"/>
    </xf>
    <xf numFmtId="0" fontId="4" fillId="3" borderId="15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6" fontId="0" fillId="0" borderId="17" xfId="0" applyNumberFormat="1" applyBorder="1" applyAlignment="1">
      <alignment horizontal="left"/>
    </xf>
    <xf numFmtId="166" fontId="0" fillId="0" borderId="18" xfId="0" applyNumberForma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50"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50D2-8288-49A5-8DA7-CAAEE9332678}">
  <dimension ref="A1:I81"/>
  <sheetViews>
    <sheetView tabSelected="1" zoomScaleNormal="100" workbookViewId="0">
      <selection activeCell="E23" sqref="E23"/>
    </sheetView>
  </sheetViews>
  <sheetFormatPr defaultRowHeight="14.6" x14ac:dyDescent="0.4"/>
  <cols>
    <col min="1" max="1" width="7.921875" customWidth="1"/>
    <col min="2" max="2" width="6.53515625" customWidth="1"/>
    <col min="3" max="9" width="10.53515625" customWidth="1"/>
  </cols>
  <sheetData>
    <row r="1" spans="1:9" ht="26.6" thickBot="1" x14ac:dyDescent="0.75">
      <c r="A1" s="82" t="s">
        <v>32</v>
      </c>
      <c r="B1" s="82"/>
      <c r="C1" s="82"/>
      <c r="D1" s="82"/>
      <c r="E1" s="82"/>
      <c r="F1" s="82"/>
      <c r="G1" s="82"/>
      <c r="H1" s="82"/>
      <c r="I1" s="82"/>
    </row>
    <row r="3" spans="1:9" ht="15" thickBot="1" x14ac:dyDescent="0.45"/>
    <row r="4" spans="1:9" x14ac:dyDescent="0.4">
      <c r="A4" s="90" t="s">
        <v>22</v>
      </c>
      <c r="B4" s="91"/>
      <c r="C4" s="92"/>
      <c r="D4" s="92"/>
      <c r="E4" s="93"/>
    </row>
    <row r="5" spans="1:9" x14ac:dyDescent="0.4">
      <c r="A5" s="83" t="s">
        <v>33</v>
      </c>
      <c r="B5" s="84"/>
      <c r="C5" s="88" t="s">
        <v>39</v>
      </c>
      <c r="D5" s="84"/>
      <c r="E5" s="87"/>
    </row>
    <row r="6" spans="1:9" x14ac:dyDescent="0.4">
      <c r="A6" s="83" t="s">
        <v>18</v>
      </c>
      <c r="B6" s="84"/>
      <c r="C6" s="84" t="s">
        <v>34</v>
      </c>
      <c r="D6" s="84"/>
      <c r="E6" s="87"/>
    </row>
    <row r="7" spans="1:9" x14ac:dyDescent="0.4">
      <c r="A7" s="83" t="s">
        <v>19</v>
      </c>
      <c r="B7" s="84"/>
      <c r="C7" s="84" t="s">
        <v>35</v>
      </c>
      <c r="D7" s="84"/>
      <c r="E7" s="87"/>
    </row>
    <row r="8" spans="1:9" x14ac:dyDescent="0.4">
      <c r="A8" s="83" t="s">
        <v>20</v>
      </c>
      <c r="B8" s="84"/>
      <c r="C8" s="88"/>
      <c r="D8" s="84"/>
      <c r="E8" s="87"/>
    </row>
    <row r="9" spans="1:9" ht="15" thickBot="1" x14ac:dyDescent="0.45">
      <c r="A9" s="85" t="s">
        <v>21</v>
      </c>
      <c r="B9" s="86"/>
      <c r="C9" s="86">
        <v>4</v>
      </c>
      <c r="D9" s="86"/>
      <c r="E9" s="89"/>
    </row>
    <row r="13" spans="1:9" ht="26.6" thickBot="1" x14ac:dyDescent="0.75">
      <c r="A13" s="82" t="s">
        <v>17</v>
      </c>
      <c r="B13" s="82"/>
      <c r="C13" s="82"/>
      <c r="D13" s="82"/>
      <c r="E13" s="82"/>
      <c r="F13" s="82"/>
      <c r="G13" s="82"/>
      <c r="H13" s="82"/>
      <c r="I13" s="82"/>
    </row>
    <row r="14" spans="1:9" ht="26.6" thickBot="1" x14ac:dyDescent="0.75">
      <c r="A14" s="5" t="s">
        <v>8</v>
      </c>
    </row>
    <row r="15" spans="1:9" s="1" customFormat="1" ht="44.15" thickBot="1" x14ac:dyDescent="0.45">
      <c r="A15" s="2" t="s">
        <v>9</v>
      </c>
      <c r="B15" s="3" t="s">
        <v>7</v>
      </c>
      <c r="C15" s="3" t="s">
        <v>10</v>
      </c>
      <c r="D15" s="3" t="s">
        <v>16</v>
      </c>
      <c r="E15" s="3" t="s">
        <v>15</v>
      </c>
      <c r="F15" s="3" t="s">
        <v>14</v>
      </c>
      <c r="G15" s="3" t="s">
        <v>11</v>
      </c>
      <c r="H15" s="3" t="s">
        <v>12</v>
      </c>
      <c r="I15" s="4" t="s">
        <v>13</v>
      </c>
    </row>
    <row r="16" spans="1:9" x14ac:dyDescent="0.4">
      <c r="A16" s="9">
        <v>-14.5</v>
      </c>
      <c r="B16" s="10" t="s">
        <v>4</v>
      </c>
      <c r="C16" s="71"/>
      <c r="D16" s="67"/>
      <c r="E16" s="71">
        <f>Specifications!$C$6+ABS($C16)*Specifications!$B$6</f>
        <v>0.01</v>
      </c>
      <c r="F16" s="8">
        <f t="shared" ref="F16:F20" si="0">IF(D16="",0,IF(D16=0,1000,E16/D16))</f>
        <v>0</v>
      </c>
      <c r="G16" s="72">
        <f t="shared" ref="G16:G20" si="1">$C16-E16</f>
        <v>-0.01</v>
      </c>
      <c r="H16" s="71"/>
      <c r="I16" s="73">
        <f t="shared" ref="I16:I20" si="2">$C16+E16</f>
        <v>0.01</v>
      </c>
    </row>
    <row r="17" spans="1:9" x14ac:dyDescent="0.4">
      <c r="A17" s="9">
        <v>-12</v>
      </c>
      <c r="B17" s="10" t="s">
        <v>4</v>
      </c>
      <c r="C17" s="71"/>
      <c r="D17" s="67"/>
      <c r="E17" s="71">
        <f>Specifications!$C$6+$C17*Specifications!$B$6</f>
        <v>0.01</v>
      </c>
      <c r="F17" s="8">
        <f t="shared" si="0"/>
        <v>0</v>
      </c>
      <c r="G17" s="72">
        <f t="shared" si="1"/>
        <v>-0.01</v>
      </c>
      <c r="H17" s="71"/>
      <c r="I17" s="73">
        <f t="shared" si="2"/>
        <v>0.01</v>
      </c>
    </row>
    <row r="18" spans="1:9" x14ac:dyDescent="0.4">
      <c r="A18" s="9">
        <v>-9</v>
      </c>
      <c r="B18" s="10" t="s">
        <v>4</v>
      </c>
      <c r="C18" s="71"/>
      <c r="D18" s="67"/>
      <c r="E18" s="71">
        <f>Specifications!$C$6+$C18*Specifications!$B$6</f>
        <v>0.01</v>
      </c>
      <c r="F18" s="8">
        <f t="shared" si="0"/>
        <v>0</v>
      </c>
      <c r="G18" s="72">
        <f t="shared" si="1"/>
        <v>-0.01</v>
      </c>
      <c r="H18" s="71"/>
      <c r="I18" s="73">
        <f t="shared" si="2"/>
        <v>0.01</v>
      </c>
    </row>
    <row r="19" spans="1:9" x14ac:dyDescent="0.4">
      <c r="A19" s="9">
        <v>-6</v>
      </c>
      <c r="B19" s="10" t="s">
        <v>4</v>
      </c>
      <c r="C19" s="71"/>
      <c r="D19" s="67"/>
      <c r="E19" s="71">
        <f>Specifications!$C$6+$C19*Specifications!$B$6</f>
        <v>0.01</v>
      </c>
      <c r="F19" s="8">
        <f t="shared" si="0"/>
        <v>0</v>
      </c>
      <c r="G19" s="72">
        <f t="shared" ref="G19" si="3">$C19-E19</f>
        <v>-0.01</v>
      </c>
      <c r="H19" s="71"/>
      <c r="I19" s="73">
        <f t="shared" ref="I19" si="4">$C19+E19</f>
        <v>0.01</v>
      </c>
    </row>
    <row r="20" spans="1:9" x14ac:dyDescent="0.4">
      <c r="A20" s="9">
        <v>-3</v>
      </c>
      <c r="B20" s="10" t="s">
        <v>4</v>
      </c>
      <c r="C20" s="71"/>
      <c r="D20" s="67"/>
      <c r="E20" s="71">
        <f>Specifications!$C$6+$C20*Specifications!$B$6</f>
        <v>0.01</v>
      </c>
      <c r="F20" s="8">
        <f t="shared" si="0"/>
        <v>0</v>
      </c>
      <c r="G20" s="72">
        <f t="shared" si="1"/>
        <v>-0.01</v>
      </c>
      <c r="H20" s="71"/>
      <c r="I20" s="73">
        <f t="shared" si="2"/>
        <v>0.01</v>
      </c>
    </row>
    <row r="21" spans="1:9" x14ac:dyDescent="0.4">
      <c r="A21" s="6">
        <v>0</v>
      </c>
      <c r="B21" s="7" t="s">
        <v>4</v>
      </c>
      <c r="C21" s="43"/>
      <c r="D21" s="44"/>
      <c r="E21" s="43">
        <f>Specifications!$C$6+$C21*Specifications!$B$6</f>
        <v>0.01</v>
      </c>
      <c r="F21" s="8">
        <f>IF(D21="",0,IF(D21=0,1000,E21/D21))</f>
        <v>0</v>
      </c>
      <c r="G21" s="51">
        <f>$C21-E21</f>
        <v>-0.01</v>
      </c>
      <c r="H21" s="43"/>
      <c r="I21" s="54">
        <f>$C21+E21</f>
        <v>0.01</v>
      </c>
    </row>
    <row r="22" spans="1:9" x14ac:dyDescent="0.4">
      <c r="A22" s="9">
        <v>3</v>
      </c>
      <c r="B22" s="10" t="s">
        <v>4</v>
      </c>
      <c r="C22" s="71"/>
      <c r="D22" s="67"/>
      <c r="E22" s="71">
        <f>Specifications!$C$6+$C22*Specifications!$B$6</f>
        <v>0.01</v>
      </c>
      <c r="F22" s="8">
        <f t="shared" ref="F22:F26" si="5">IF(D22="",0,IF(D22=0,1000,E22/D22))</f>
        <v>0</v>
      </c>
      <c r="G22" s="72">
        <f t="shared" ref="G22:G26" si="6">$C22-E22</f>
        <v>-0.01</v>
      </c>
      <c r="H22" s="71"/>
      <c r="I22" s="73">
        <f t="shared" ref="I22:I26" si="7">$C22+E22</f>
        <v>0.01</v>
      </c>
    </row>
    <row r="23" spans="1:9" x14ac:dyDescent="0.4">
      <c r="A23" s="9">
        <v>6</v>
      </c>
      <c r="B23" s="10" t="s">
        <v>4</v>
      </c>
      <c r="C23" s="71"/>
      <c r="D23" s="67"/>
      <c r="E23" s="71">
        <f>Specifications!$C$6+$C23*Specifications!$B$6</f>
        <v>0.01</v>
      </c>
      <c r="F23" s="8">
        <f t="shared" si="5"/>
        <v>0</v>
      </c>
      <c r="G23" s="72">
        <f t="shared" si="6"/>
        <v>-0.01</v>
      </c>
      <c r="H23" s="71"/>
      <c r="I23" s="73">
        <f t="shared" si="7"/>
        <v>0.01</v>
      </c>
    </row>
    <row r="24" spans="1:9" x14ac:dyDescent="0.4">
      <c r="A24" s="9">
        <v>9</v>
      </c>
      <c r="B24" s="10" t="s">
        <v>4</v>
      </c>
      <c r="C24" s="71"/>
      <c r="D24" s="67"/>
      <c r="E24" s="71">
        <f>Specifications!$C$6+$C24*Specifications!$B$6</f>
        <v>0.01</v>
      </c>
      <c r="F24" s="8">
        <f t="shared" si="5"/>
        <v>0</v>
      </c>
      <c r="G24" s="72">
        <f t="shared" si="6"/>
        <v>-0.01</v>
      </c>
      <c r="H24" s="71"/>
      <c r="I24" s="73">
        <f t="shared" si="7"/>
        <v>0.01</v>
      </c>
    </row>
    <row r="25" spans="1:9" x14ac:dyDescent="0.4">
      <c r="A25" s="9">
        <v>12</v>
      </c>
      <c r="B25" s="10" t="s">
        <v>4</v>
      </c>
      <c r="C25" s="71"/>
      <c r="D25" s="67"/>
      <c r="E25" s="71">
        <f>Specifications!$C$6+$C25*Specifications!$B$6</f>
        <v>0.01</v>
      </c>
      <c r="F25" s="8">
        <f t="shared" si="5"/>
        <v>0</v>
      </c>
      <c r="G25" s="72">
        <f t="shared" si="6"/>
        <v>-0.01</v>
      </c>
      <c r="H25" s="71"/>
      <c r="I25" s="73">
        <f t="shared" si="7"/>
        <v>0.01</v>
      </c>
    </row>
    <row r="26" spans="1:9" ht="15" thickBot="1" x14ac:dyDescent="0.45">
      <c r="A26" s="11">
        <v>14.5</v>
      </c>
      <c r="B26" s="12" t="s">
        <v>4</v>
      </c>
      <c r="C26" s="61"/>
      <c r="D26" s="68"/>
      <c r="E26" s="61">
        <f>Specifications!$C$6+$C26*Specifications!$B$6</f>
        <v>0.01</v>
      </c>
      <c r="F26" s="13">
        <f t="shared" si="5"/>
        <v>0</v>
      </c>
      <c r="G26" s="62">
        <f t="shared" si="6"/>
        <v>-0.01</v>
      </c>
      <c r="H26" s="61"/>
      <c r="I26" s="64">
        <f t="shared" si="7"/>
        <v>0.01</v>
      </c>
    </row>
    <row r="27" spans="1:9" x14ac:dyDescent="0.4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26.6" thickBot="1" x14ac:dyDescent="0.75">
      <c r="A28" s="5" t="s">
        <v>36</v>
      </c>
    </row>
    <row r="29" spans="1:9" s="1" customFormat="1" ht="44.15" thickBot="1" x14ac:dyDescent="0.45">
      <c r="A29" s="2" t="s">
        <v>9</v>
      </c>
      <c r="B29" s="3" t="s">
        <v>7</v>
      </c>
      <c r="C29" s="3" t="s">
        <v>10</v>
      </c>
      <c r="D29" s="3" t="s">
        <v>16</v>
      </c>
      <c r="E29" s="3" t="s">
        <v>15</v>
      </c>
      <c r="F29" s="3" t="s">
        <v>14</v>
      </c>
      <c r="G29" s="3" t="s">
        <v>11</v>
      </c>
      <c r="H29" s="3" t="s">
        <v>12</v>
      </c>
      <c r="I29" s="4" t="s">
        <v>13</v>
      </c>
    </row>
    <row r="30" spans="1:9" x14ac:dyDescent="0.4">
      <c r="A30" s="9">
        <v>-1.95</v>
      </c>
      <c r="B30" s="10" t="s">
        <v>4</v>
      </c>
      <c r="C30" s="71"/>
      <c r="D30" s="67"/>
      <c r="E30" s="71">
        <f>Specifications!$C$7+ABS($C30)*Specifications!$B$7</f>
        <v>2E-3</v>
      </c>
      <c r="F30" s="8">
        <f t="shared" ref="F30:F38" si="8">IF(D30="",0,IF(D30=0,1000,E30/D30))</f>
        <v>0</v>
      </c>
      <c r="G30" s="72">
        <f t="shared" ref="G30:G36" si="9">$C30-E30</f>
        <v>-2E-3</v>
      </c>
      <c r="H30" s="71"/>
      <c r="I30" s="73">
        <f t="shared" ref="I30:I36" si="10">$C30+E30</f>
        <v>2E-3</v>
      </c>
    </row>
    <row r="31" spans="1:9" x14ac:dyDescent="0.4">
      <c r="A31" s="9">
        <v>-1.5</v>
      </c>
      <c r="B31" s="10"/>
      <c r="C31" s="71"/>
      <c r="D31" s="67"/>
      <c r="E31" s="71">
        <f>Specifications!$C$7+ABS($C31)*Specifications!$B$7</f>
        <v>2E-3</v>
      </c>
      <c r="F31" s="8">
        <f t="shared" si="8"/>
        <v>0</v>
      </c>
      <c r="G31" s="72">
        <f t="shared" ref="G31" si="11">$C31-E31</f>
        <v>-2E-3</v>
      </c>
      <c r="H31" s="71"/>
      <c r="I31" s="73">
        <f t="shared" ref="I31" si="12">$C31+E31</f>
        <v>2E-3</v>
      </c>
    </row>
    <row r="32" spans="1:9" x14ac:dyDescent="0.4">
      <c r="A32" s="9">
        <v>-1</v>
      </c>
      <c r="B32" s="10" t="s">
        <v>4</v>
      </c>
      <c r="C32" s="71"/>
      <c r="D32" s="67"/>
      <c r="E32" s="71">
        <f>Specifications!$C$7+ABS($C32)*Specifications!$B$7</f>
        <v>2E-3</v>
      </c>
      <c r="F32" s="8">
        <f t="shared" si="8"/>
        <v>0</v>
      </c>
      <c r="G32" s="72">
        <f t="shared" ref="G32" si="13">$C32-E32</f>
        <v>-2E-3</v>
      </c>
      <c r="H32" s="71"/>
      <c r="I32" s="73">
        <f t="shared" ref="I32" si="14">$C32+E32</f>
        <v>2E-3</v>
      </c>
    </row>
    <row r="33" spans="1:9" x14ac:dyDescent="0.4">
      <c r="A33" s="9">
        <v>-0.5</v>
      </c>
      <c r="B33" s="10"/>
      <c r="C33" s="71"/>
      <c r="D33" s="67"/>
      <c r="E33" s="71">
        <f>Specifications!$C$7+ABS($C33)*Specifications!$B$7</f>
        <v>2E-3</v>
      </c>
      <c r="F33" s="8">
        <f t="shared" si="8"/>
        <v>0</v>
      </c>
      <c r="G33" s="72">
        <f t="shared" ref="G33" si="15">$C33-E33</f>
        <v>-2E-3</v>
      </c>
      <c r="H33" s="71"/>
      <c r="I33" s="73">
        <f t="shared" ref="I33" si="16">$C33+E33</f>
        <v>2E-3</v>
      </c>
    </row>
    <row r="34" spans="1:9" x14ac:dyDescent="0.4">
      <c r="A34" s="9">
        <v>0</v>
      </c>
      <c r="B34" s="10" t="s">
        <v>4</v>
      </c>
      <c r="C34" s="71"/>
      <c r="D34" s="67"/>
      <c r="E34" s="71">
        <f>Specifications!$C$7+ABS($C34)*Specifications!$B$7</f>
        <v>2E-3</v>
      </c>
      <c r="F34" s="8">
        <f t="shared" si="8"/>
        <v>0</v>
      </c>
      <c r="G34" s="72">
        <f t="shared" si="9"/>
        <v>-2E-3</v>
      </c>
      <c r="H34" s="71"/>
      <c r="I34" s="73">
        <f t="shared" si="10"/>
        <v>2E-3</v>
      </c>
    </row>
    <row r="35" spans="1:9" x14ac:dyDescent="0.4">
      <c r="A35" s="9">
        <v>0.5</v>
      </c>
      <c r="B35" s="10" t="s">
        <v>4</v>
      </c>
      <c r="C35" s="71"/>
      <c r="D35" s="67"/>
      <c r="E35" s="71">
        <f>Specifications!$C$7+ABS($C35)*Specifications!$B$7</f>
        <v>2E-3</v>
      </c>
      <c r="F35" s="8">
        <f t="shared" si="8"/>
        <v>0</v>
      </c>
      <c r="G35" s="72">
        <f t="shared" si="9"/>
        <v>-2E-3</v>
      </c>
      <c r="H35" s="71"/>
      <c r="I35" s="73">
        <f t="shared" si="10"/>
        <v>2E-3</v>
      </c>
    </row>
    <row r="36" spans="1:9" x14ac:dyDescent="0.4">
      <c r="A36" s="9">
        <v>1</v>
      </c>
      <c r="B36" s="10" t="s">
        <v>4</v>
      </c>
      <c r="C36" s="71"/>
      <c r="D36" s="67"/>
      <c r="E36" s="71">
        <f>Specifications!$C$7+ABS($C36)*Specifications!$B$7</f>
        <v>2E-3</v>
      </c>
      <c r="F36" s="8">
        <f t="shared" si="8"/>
        <v>0</v>
      </c>
      <c r="G36" s="72">
        <f t="shared" si="9"/>
        <v>-2E-3</v>
      </c>
      <c r="H36" s="71"/>
      <c r="I36" s="73">
        <f t="shared" si="10"/>
        <v>2E-3</v>
      </c>
    </row>
    <row r="37" spans="1:9" x14ac:dyDescent="0.4">
      <c r="A37" s="6">
        <v>1.5</v>
      </c>
      <c r="B37" s="7" t="s">
        <v>4</v>
      </c>
      <c r="C37" s="43"/>
      <c r="D37" s="44"/>
      <c r="E37" s="43">
        <f>Specifications!$C$7+ABS($C37)*Specifications!$B$7</f>
        <v>2E-3</v>
      </c>
      <c r="F37" s="8">
        <f t="shared" si="8"/>
        <v>0</v>
      </c>
      <c r="G37" s="51">
        <f>$C37-E37</f>
        <v>-2E-3</v>
      </c>
      <c r="H37" s="43"/>
      <c r="I37" s="54">
        <f>$C37+E37</f>
        <v>2E-3</v>
      </c>
    </row>
    <row r="38" spans="1:9" ht="15" thickBot="1" x14ac:dyDescent="0.45">
      <c r="A38" s="11">
        <v>1.95</v>
      </c>
      <c r="B38" s="12" t="s">
        <v>4</v>
      </c>
      <c r="C38" s="61"/>
      <c r="D38" s="68"/>
      <c r="E38" s="61">
        <f>Specifications!$C$7+ABS($C38)*Specifications!$B$7</f>
        <v>2E-3</v>
      </c>
      <c r="F38" s="13">
        <f t="shared" si="8"/>
        <v>0</v>
      </c>
      <c r="G38" s="62">
        <f t="shared" ref="G38" si="17">$C38-E38</f>
        <v>-2E-3</v>
      </c>
      <c r="H38" s="61"/>
      <c r="I38" s="64">
        <f t="shared" ref="I38" si="18">$C38+E38</f>
        <v>2E-3</v>
      </c>
    </row>
    <row r="39" spans="1:9" x14ac:dyDescent="0.4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26.6" thickBot="1" x14ac:dyDescent="0.75">
      <c r="A40" s="82" t="s">
        <v>23</v>
      </c>
      <c r="B40" s="82"/>
      <c r="C40" s="82"/>
      <c r="D40" s="82"/>
      <c r="E40" s="82"/>
      <c r="F40" s="82"/>
      <c r="G40" s="82"/>
      <c r="H40" s="82"/>
      <c r="I40" s="82"/>
    </row>
    <row r="41" spans="1:9" ht="26.6" thickBot="1" x14ac:dyDescent="0.75">
      <c r="A41" s="5" t="s">
        <v>24</v>
      </c>
    </row>
    <row r="42" spans="1:9" s="1" customFormat="1" ht="15" customHeight="1" thickBot="1" x14ac:dyDescent="0.45">
      <c r="A42" s="2" t="s">
        <v>9</v>
      </c>
      <c r="B42" s="3" t="s">
        <v>7</v>
      </c>
      <c r="C42" s="3" t="s">
        <v>10</v>
      </c>
      <c r="D42" s="3" t="s">
        <v>16</v>
      </c>
      <c r="E42" s="3" t="s">
        <v>15</v>
      </c>
      <c r="F42" s="3" t="s">
        <v>14</v>
      </c>
      <c r="G42" s="3" t="s">
        <v>11</v>
      </c>
      <c r="H42" s="3" t="s">
        <v>12</v>
      </c>
      <c r="I42" s="4" t="s">
        <v>13</v>
      </c>
    </row>
    <row r="43" spans="1:9" x14ac:dyDescent="0.4">
      <c r="A43" s="35">
        <v>-3</v>
      </c>
      <c r="B43" s="7" t="s">
        <v>6</v>
      </c>
      <c r="C43" s="41"/>
      <c r="D43" s="44"/>
      <c r="E43" s="46">
        <f>Specifications!$C$11+ABS($C43)*Specifications!$B$11</f>
        <v>1.5E-3</v>
      </c>
      <c r="F43" s="8">
        <f t="shared" ref="F43:F51" si="19">IF(D43="",0,IF(D43=0,1000,E43/D43))</f>
        <v>0</v>
      </c>
      <c r="G43" s="46">
        <f t="shared" ref="G43:G51" si="20">$C43-E43</f>
        <v>-1.5E-3</v>
      </c>
      <c r="H43" s="41"/>
      <c r="I43" s="49">
        <f t="shared" ref="I43:I51" si="21">$C43+E43</f>
        <v>1.5E-3</v>
      </c>
    </row>
    <row r="44" spans="1:9" x14ac:dyDescent="0.4">
      <c r="A44" s="35">
        <v>-2</v>
      </c>
      <c r="B44" s="7" t="s">
        <v>6</v>
      </c>
      <c r="C44" s="41"/>
      <c r="D44" s="44"/>
      <c r="E44" s="46">
        <f>Specifications!$C$11+ABS($C44)*Specifications!$B$11</f>
        <v>1.5E-3</v>
      </c>
      <c r="F44" s="8">
        <f t="shared" si="19"/>
        <v>0</v>
      </c>
      <c r="G44" s="46">
        <f t="shared" si="20"/>
        <v>-1.5E-3</v>
      </c>
      <c r="H44" s="41"/>
      <c r="I44" s="49">
        <f t="shared" si="21"/>
        <v>1.5E-3</v>
      </c>
    </row>
    <row r="45" spans="1:9" x14ac:dyDescent="0.4">
      <c r="A45" s="35">
        <v>-1</v>
      </c>
      <c r="B45" s="7" t="s">
        <v>6</v>
      </c>
      <c r="C45" s="41"/>
      <c r="D45" s="44"/>
      <c r="E45" s="46">
        <f>Specifications!$C$11+ABS($C45)*Specifications!$B$11</f>
        <v>1.5E-3</v>
      </c>
      <c r="F45" s="8">
        <f t="shared" si="19"/>
        <v>0</v>
      </c>
      <c r="G45" s="46">
        <f t="shared" si="20"/>
        <v>-1.5E-3</v>
      </c>
      <c r="H45" s="41"/>
      <c r="I45" s="49">
        <f t="shared" si="21"/>
        <v>1.5E-3</v>
      </c>
    </row>
    <row r="46" spans="1:9" x14ac:dyDescent="0.4">
      <c r="A46" s="35">
        <v>-0.5</v>
      </c>
      <c r="B46" s="7" t="s">
        <v>6</v>
      </c>
      <c r="C46" s="41"/>
      <c r="D46" s="44"/>
      <c r="E46" s="46">
        <f>Specifications!$C$11+ABS($C46)*Specifications!$B$11</f>
        <v>1.5E-3</v>
      </c>
      <c r="F46" s="8">
        <f t="shared" si="19"/>
        <v>0</v>
      </c>
      <c r="G46" s="46">
        <f t="shared" si="20"/>
        <v>-1.5E-3</v>
      </c>
      <c r="H46" s="41"/>
      <c r="I46" s="49">
        <f t="shared" si="21"/>
        <v>1.5E-3</v>
      </c>
    </row>
    <row r="47" spans="1:9" x14ac:dyDescent="0.4">
      <c r="A47" s="35">
        <v>0</v>
      </c>
      <c r="B47" s="7" t="s">
        <v>6</v>
      </c>
      <c r="C47" s="41"/>
      <c r="D47" s="44"/>
      <c r="E47" s="46">
        <f>Specifications!$C$11+ABS($C47)*Specifications!$B$11</f>
        <v>1.5E-3</v>
      </c>
      <c r="F47" s="8">
        <f t="shared" si="19"/>
        <v>0</v>
      </c>
      <c r="G47" s="46">
        <f t="shared" si="20"/>
        <v>-1.5E-3</v>
      </c>
      <c r="H47" s="41"/>
      <c r="I47" s="49">
        <f t="shared" si="21"/>
        <v>1.5E-3</v>
      </c>
    </row>
    <row r="48" spans="1:9" x14ac:dyDescent="0.4">
      <c r="A48" s="35">
        <v>0.5</v>
      </c>
      <c r="B48" s="7" t="s">
        <v>6</v>
      </c>
      <c r="C48" s="41"/>
      <c r="D48" s="44"/>
      <c r="E48" s="46">
        <f>Specifications!$C$11+ABS($C48)*Specifications!$B$11</f>
        <v>1.5E-3</v>
      </c>
      <c r="F48" s="8">
        <f t="shared" si="19"/>
        <v>0</v>
      </c>
      <c r="G48" s="46">
        <f t="shared" si="20"/>
        <v>-1.5E-3</v>
      </c>
      <c r="H48" s="41"/>
      <c r="I48" s="49">
        <f t="shared" si="21"/>
        <v>1.5E-3</v>
      </c>
    </row>
    <row r="49" spans="1:9" x14ac:dyDescent="0.4">
      <c r="A49" s="35">
        <v>1</v>
      </c>
      <c r="B49" s="7" t="s">
        <v>6</v>
      </c>
      <c r="C49" s="41"/>
      <c r="D49" s="44"/>
      <c r="E49" s="46">
        <f>Specifications!$C$11+ABS($C49)*Specifications!$B$11</f>
        <v>1.5E-3</v>
      </c>
      <c r="F49" s="8">
        <f t="shared" si="19"/>
        <v>0</v>
      </c>
      <c r="G49" s="46">
        <f t="shared" si="20"/>
        <v>-1.5E-3</v>
      </c>
      <c r="H49" s="41"/>
      <c r="I49" s="49">
        <f t="shared" si="21"/>
        <v>1.5E-3</v>
      </c>
    </row>
    <row r="50" spans="1:9" x14ac:dyDescent="0.4">
      <c r="A50" s="35">
        <v>2</v>
      </c>
      <c r="B50" s="7" t="s">
        <v>6</v>
      </c>
      <c r="C50" s="41"/>
      <c r="D50" s="44"/>
      <c r="E50" s="46">
        <f>Specifications!$C$11+ABS($C50)*Specifications!$B$11</f>
        <v>1.5E-3</v>
      </c>
      <c r="F50" s="8">
        <f t="shared" si="19"/>
        <v>0</v>
      </c>
      <c r="G50" s="46">
        <f t="shared" si="20"/>
        <v>-1.5E-3</v>
      </c>
      <c r="H50" s="41"/>
      <c r="I50" s="49">
        <f t="shared" si="21"/>
        <v>1.5E-3</v>
      </c>
    </row>
    <row r="51" spans="1:9" ht="15" thickBot="1" x14ac:dyDescent="0.45">
      <c r="A51" s="35">
        <v>3</v>
      </c>
      <c r="B51" s="7" t="s">
        <v>6</v>
      </c>
      <c r="C51" s="41"/>
      <c r="D51" s="44"/>
      <c r="E51" s="46">
        <f>Specifications!$C$11+ABS($C51)*Specifications!$B$11</f>
        <v>1.5E-3</v>
      </c>
      <c r="F51" s="8">
        <f t="shared" si="19"/>
        <v>0</v>
      </c>
      <c r="G51" s="46">
        <f t="shared" si="20"/>
        <v>-1.5E-3</v>
      </c>
      <c r="H51" s="41"/>
      <c r="I51" s="49">
        <f t="shared" si="21"/>
        <v>1.5E-3</v>
      </c>
    </row>
    <row r="52" spans="1:9" x14ac:dyDescent="0.4">
      <c r="A52" s="14"/>
      <c r="B52" s="14"/>
      <c r="C52" s="14"/>
      <c r="D52" s="14"/>
      <c r="E52" s="14"/>
      <c r="F52" s="14"/>
      <c r="G52" s="14"/>
      <c r="H52" s="14"/>
      <c r="I52" s="14"/>
    </row>
    <row r="53" spans="1:9" ht="26.6" thickBot="1" x14ac:dyDescent="0.75">
      <c r="A53" s="5" t="s">
        <v>25</v>
      </c>
    </row>
    <row r="54" spans="1:9" s="1" customFormat="1" ht="44.15" thickBot="1" x14ac:dyDescent="0.45">
      <c r="A54" s="2" t="s">
        <v>9</v>
      </c>
      <c r="B54" s="3" t="s">
        <v>7</v>
      </c>
      <c r="C54" s="3" t="s">
        <v>10</v>
      </c>
      <c r="D54" s="3" t="s">
        <v>16</v>
      </c>
      <c r="E54" s="3" t="s">
        <v>15</v>
      </c>
      <c r="F54" s="3" t="s">
        <v>14</v>
      </c>
      <c r="G54" s="3" t="s">
        <v>11</v>
      </c>
      <c r="H54" s="3" t="s">
        <v>12</v>
      </c>
      <c r="I54" s="4" t="s">
        <v>13</v>
      </c>
    </row>
    <row r="55" spans="1:9" x14ac:dyDescent="0.4">
      <c r="A55" s="35">
        <v>-180</v>
      </c>
      <c r="B55" s="7" t="s">
        <v>26</v>
      </c>
      <c r="C55" s="41"/>
      <c r="D55" s="44"/>
      <c r="E55" s="46">
        <f>1000*Specifications!$C$12+ABS($C55)*Specifications!$B$12</f>
        <v>0.15</v>
      </c>
      <c r="F55" s="8">
        <f t="shared" ref="F55:F57" si="22">IF(D55="",0,IF(D55=0,1000,E55/D55))</f>
        <v>0</v>
      </c>
      <c r="G55" s="46">
        <f>$C55-E55</f>
        <v>-0.15</v>
      </c>
      <c r="H55" s="41"/>
      <c r="I55" s="49">
        <f>$C55+E55</f>
        <v>0.15</v>
      </c>
    </row>
    <row r="56" spans="1:9" x14ac:dyDescent="0.4">
      <c r="A56" s="35">
        <v>0</v>
      </c>
      <c r="B56" s="7" t="s">
        <v>26</v>
      </c>
      <c r="C56" s="41"/>
      <c r="D56" s="44"/>
      <c r="E56" s="46">
        <f>1000*Specifications!$C$12+ABS($C56)*Specifications!$B$12</f>
        <v>0.15</v>
      </c>
      <c r="F56" s="8">
        <f t="shared" si="22"/>
        <v>0</v>
      </c>
      <c r="G56" s="46">
        <f>$C56-E56</f>
        <v>-0.15</v>
      </c>
      <c r="H56" s="41"/>
      <c r="I56" s="49">
        <f>$C56+E56</f>
        <v>0.15</v>
      </c>
    </row>
    <row r="57" spans="1:9" ht="15" thickBot="1" x14ac:dyDescent="0.45">
      <c r="A57" s="36">
        <v>180</v>
      </c>
      <c r="B57" s="15" t="s">
        <v>26</v>
      </c>
      <c r="C57" s="42"/>
      <c r="D57" s="68"/>
      <c r="E57" s="48">
        <f>1000*Specifications!$C$12+ABS($C57)*Specifications!$B$12</f>
        <v>0.15</v>
      </c>
      <c r="F57" s="13">
        <f t="shared" si="22"/>
        <v>0</v>
      </c>
      <c r="G57" s="47">
        <f>$C57-E57</f>
        <v>-0.15</v>
      </c>
      <c r="H57" s="42"/>
      <c r="I57" s="50">
        <f>$C57+E57</f>
        <v>0.15</v>
      </c>
    </row>
    <row r="58" spans="1:9" x14ac:dyDescent="0.4">
      <c r="A58" s="14"/>
      <c r="B58" s="14"/>
      <c r="C58" s="14"/>
      <c r="D58" s="14"/>
      <c r="E58" s="14"/>
      <c r="F58" s="14"/>
      <c r="G58" s="14"/>
      <c r="H58" s="14"/>
      <c r="I58" s="14"/>
    </row>
    <row r="59" spans="1:9" ht="26.6" thickBot="1" x14ac:dyDescent="0.75">
      <c r="A59" s="5" t="s">
        <v>27</v>
      </c>
    </row>
    <row r="60" spans="1:9" s="1" customFormat="1" ht="44.15" thickBot="1" x14ac:dyDescent="0.45">
      <c r="A60" s="2" t="s">
        <v>9</v>
      </c>
      <c r="B60" s="3" t="s">
        <v>7</v>
      </c>
      <c r="C60" s="3" t="s">
        <v>10</v>
      </c>
      <c r="D60" s="3" t="s">
        <v>16</v>
      </c>
      <c r="E60" s="3" t="s">
        <v>15</v>
      </c>
      <c r="F60" s="3" t="s">
        <v>14</v>
      </c>
      <c r="G60" s="3" t="s">
        <v>11</v>
      </c>
      <c r="H60" s="3" t="s">
        <v>12</v>
      </c>
      <c r="I60" s="4" t="s">
        <v>13</v>
      </c>
    </row>
    <row r="61" spans="1:9" x14ac:dyDescent="0.4">
      <c r="A61" s="6">
        <v>-18</v>
      </c>
      <c r="B61" s="7" t="s">
        <v>26</v>
      </c>
      <c r="C61" s="51"/>
      <c r="D61" s="56"/>
      <c r="E61" s="51">
        <f>1000*Specifications!$C$13+ABS($C61)*Specifications!$B$13</f>
        <v>1.5000000000000001E-2</v>
      </c>
      <c r="F61" s="8">
        <f t="shared" ref="F61:F63" si="23">IF(D61="",0,IF(D61=0,1000,E61/D61))</f>
        <v>0</v>
      </c>
      <c r="G61" s="51">
        <f>$C61-E61</f>
        <v>-1.5000000000000001E-2</v>
      </c>
      <c r="H61" s="51"/>
      <c r="I61" s="54">
        <f>$C61+E61</f>
        <v>1.5000000000000001E-2</v>
      </c>
    </row>
    <row r="62" spans="1:9" x14ac:dyDescent="0.4">
      <c r="A62" s="6">
        <v>0</v>
      </c>
      <c r="B62" s="7" t="s">
        <v>26</v>
      </c>
      <c r="C62" s="51"/>
      <c r="D62" s="56"/>
      <c r="E62" s="51">
        <f>1000*Specifications!$C$13+ABS($C62)*Specifications!$B$13</f>
        <v>1.5000000000000001E-2</v>
      </c>
      <c r="F62" s="8">
        <f t="shared" si="23"/>
        <v>0</v>
      </c>
      <c r="G62" s="51">
        <f>$C62-E62</f>
        <v>-1.5000000000000001E-2</v>
      </c>
      <c r="H62" s="51"/>
      <c r="I62" s="54">
        <f>$C62+E62</f>
        <v>1.5000000000000001E-2</v>
      </c>
    </row>
    <row r="63" spans="1:9" ht="15" thickBot="1" x14ac:dyDescent="0.45">
      <c r="A63" s="11">
        <v>18</v>
      </c>
      <c r="B63" s="15" t="s">
        <v>26</v>
      </c>
      <c r="C63" s="62"/>
      <c r="D63" s="70"/>
      <c r="E63" s="63">
        <f>1000*Specifications!$C$13+ABS($C63)*Specifications!$B$13</f>
        <v>1.5000000000000001E-2</v>
      </c>
      <c r="F63" s="13">
        <f t="shared" si="23"/>
        <v>0</v>
      </c>
      <c r="G63" s="62">
        <f>$C63-E63</f>
        <v>-1.5000000000000001E-2</v>
      </c>
      <c r="H63" s="62"/>
      <c r="I63" s="64">
        <f>$C63+E63</f>
        <v>1.5000000000000001E-2</v>
      </c>
    </row>
    <row r="64" spans="1:9" x14ac:dyDescent="0.4">
      <c r="A64" s="14"/>
      <c r="B64" s="14"/>
      <c r="C64" s="14"/>
      <c r="D64" s="14"/>
      <c r="E64" s="14"/>
      <c r="F64" s="14"/>
      <c r="G64" s="14"/>
      <c r="H64" s="14"/>
      <c r="I64" s="14"/>
    </row>
    <row r="65" spans="1:9" ht="26.6" thickBot="1" x14ac:dyDescent="0.75">
      <c r="A65" s="5" t="s">
        <v>28</v>
      </c>
    </row>
    <row r="66" spans="1:9" s="1" customFormat="1" ht="44.15" thickBot="1" x14ac:dyDescent="0.45">
      <c r="A66" s="2" t="s">
        <v>9</v>
      </c>
      <c r="B66" s="3" t="s">
        <v>7</v>
      </c>
      <c r="C66" s="3" t="s">
        <v>10</v>
      </c>
      <c r="D66" s="3" t="s">
        <v>16</v>
      </c>
      <c r="E66" s="3" t="s">
        <v>15</v>
      </c>
      <c r="F66" s="3" t="s">
        <v>14</v>
      </c>
      <c r="G66" s="3" t="s">
        <v>11</v>
      </c>
      <c r="H66" s="3" t="s">
        <v>12</v>
      </c>
      <c r="I66" s="4" t="s">
        <v>13</v>
      </c>
    </row>
    <row r="67" spans="1:9" x14ac:dyDescent="0.4">
      <c r="A67" s="37">
        <v>-1.8</v>
      </c>
      <c r="B67" s="7" t="s">
        <v>26</v>
      </c>
      <c r="C67" s="44"/>
      <c r="D67" s="56"/>
      <c r="E67" s="56">
        <f>1000*Specifications!$C$14+ABS($C67)*Specifications!$B$14</f>
        <v>1.5E-3</v>
      </c>
      <c r="F67" s="8">
        <f t="shared" ref="F67:F69" si="24">IF(D67="",0,IF(D67=0,1000,E67/D67))</f>
        <v>0</v>
      </c>
      <c r="G67" s="56">
        <f>$C67-E67</f>
        <v>-1.5E-3</v>
      </c>
      <c r="H67" s="44"/>
      <c r="I67" s="59">
        <f>$C67+E67</f>
        <v>1.5E-3</v>
      </c>
    </row>
    <row r="68" spans="1:9" x14ac:dyDescent="0.4">
      <c r="A68" s="37">
        <v>0</v>
      </c>
      <c r="B68" s="7" t="s">
        <v>26</v>
      </c>
      <c r="C68" s="44"/>
      <c r="D68" s="56"/>
      <c r="E68" s="56">
        <f>1000*Specifications!$C$14+ABS($C68)*Specifications!$B$14</f>
        <v>1.5E-3</v>
      </c>
      <c r="F68" s="8">
        <f t="shared" si="24"/>
        <v>0</v>
      </c>
      <c r="G68" s="56">
        <f>$C68-E68</f>
        <v>-1.5E-3</v>
      </c>
      <c r="H68" s="44"/>
      <c r="I68" s="59">
        <f>$C68+E68</f>
        <v>1.5E-3</v>
      </c>
    </row>
    <row r="69" spans="1:9" ht="15" thickBot="1" x14ac:dyDescent="0.45">
      <c r="A69" s="38">
        <v>1.8</v>
      </c>
      <c r="B69" s="20" t="s">
        <v>26</v>
      </c>
      <c r="C69" s="45"/>
      <c r="D69" s="57"/>
      <c r="E69" s="58">
        <f>1000*Specifications!$C$14+ABS($C69)*Specifications!$B$14</f>
        <v>1.5E-3</v>
      </c>
      <c r="F69" s="21">
        <f t="shared" si="24"/>
        <v>0</v>
      </c>
      <c r="G69" s="57">
        <f>$C69-E69</f>
        <v>-1.5E-3</v>
      </c>
      <c r="H69" s="45"/>
      <c r="I69" s="60">
        <f>$C69+E69</f>
        <v>1.5E-3</v>
      </c>
    </row>
    <row r="71" spans="1:9" ht="26.6" thickBot="1" x14ac:dyDescent="0.75">
      <c r="A71" s="5" t="s">
        <v>29</v>
      </c>
    </row>
    <row r="72" spans="1:9" s="1" customFormat="1" ht="44.15" thickBot="1" x14ac:dyDescent="0.45">
      <c r="A72" s="2" t="s">
        <v>9</v>
      </c>
      <c r="B72" s="3" t="s">
        <v>7</v>
      </c>
      <c r="C72" s="3" t="s">
        <v>10</v>
      </c>
      <c r="D72" s="3" t="s">
        <v>16</v>
      </c>
      <c r="E72" s="3" t="s">
        <v>15</v>
      </c>
      <c r="F72" s="3" t="s">
        <v>14</v>
      </c>
      <c r="G72" s="3" t="s">
        <v>11</v>
      </c>
      <c r="H72" s="3" t="s">
        <v>12</v>
      </c>
      <c r="I72" s="4" t="s">
        <v>13</v>
      </c>
    </row>
    <row r="73" spans="1:9" x14ac:dyDescent="0.4">
      <c r="A73" s="35">
        <v>-180</v>
      </c>
      <c r="B73" s="7" t="s">
        <v>30</v>
      </c>
      <c r="C73" s="41"/>
      <c r="D73" s="56"/>
      <c r="E73" s="46">
        <f>1000000*Specifications!$C$15+ABS($C73)*Specifications!$B$15</f>
        <v>0.15</v>
      </c>
      <c r="F73" s="8">
        <f t="shared" ref="F73:F75" si="25">IF(D73="",0,IF(D73=0,1000,E73/D73))</f>
        <v>0</v>
      </c>
      <c r="G73" s="46">
        <f>$C73-E73</f>
        <v>-0.15</v>
      </c>
      <c r="H73" s="41"/>
      <c r="I73" s="49">
        <f>$C73+E73</f>
        <v>0.15</v>
      </c>
    </row>
    <row r="74" spans="1:9" x14ac:dyDescent="0.4">
      <c r="A74" s="35">
        <v>0</v>
      </c>
      <c r="B74" s="7" t="s">
        <v>30</v>
      </c>
      <c r="C74" s="41"/>
      <c r="D74" s="56"/>
      <c r="E74" s="46">
        <f>1000000*Specifications!$C$15+ABS($C74)*Specifications!$B$15</f>
        <v>0.15</v>
      </c>
      <c r="F74" s="8">
        <f t="shared" si="25"/>
        <v>0</v>
      </c>
      <c r="G74" s="46">
        <f>$C74-E74</f>
        <v>-0.15</v>
      </c>
      <c r="H74" s="41"/>
      <c r="I74" s="49">
        <f>$C74+E74</f>
        <v>0.15</v>
      </c>
    </row>
    <row r="75" spans="1:9" ht="15" thickBot="1" x14ac:dyDescent="0.45">
      <c r="A75" s="36">
        <v>180</v>
      </c>
      <c r="B75" s="15" t="s">
        <v>30</v>
      </c>
      <c r="C75" s="42"/>
      <c r="D75" s="70"/>
      <c r="E75" s="48">
        <f>1000000*Specifications!$C$15+ABS($C75)*Specifications!$B$15</f>
        <v>0.15</v>
      </c>
      <c r="F75" s="13">
        <f t="shared" si="25"/>
        <v>0</v>
      </c>
      <c r="G75" s="47">
        <f>$C75-E75</f>
        <v>-0.15</v>
      </c>
      <c r="H75" s="42"/>
      <c r="I75" s="50">
        <f>$C75+E75</f>
        <v>0.15</v>
      </c>
    </row>
    <row r="76" spans="1:9" x14ac:dyDescent="0.4">
      <c r="A76" s="14"/>
      <c r="B76" s="14"/>
      <c r="C76" s="14"/>
      <c r="D76" s="14"/>
      <c r="E76" s="14"/>
      <c r="F76" s="14"/>
      <c r="G76" s="14"/>
      <c r="H76" s="14"/>
      <c r="I76" s="14"/>
    </row>
    <row r="77" spans="1:9" ht="26.6" thickBot="1" x14ac:dyDescent="0.75">
      <c r="A77" s="5" t="s">
        <v>31</v>
      </c>
    </row>
    <row r="78" spans="1:9" s="1" customFormat="1" ht="44.15" thickBot="1" x14ac:dyDescent="0.45">
      <c r="A78" s="2" t="s">
        <v>9</v>
      </c>
      <c r="B78" s="3" t="s">
        <v>7</v>
      </c>
      <c r="C78" s="3" t="s">
        <v>10</v>
      </c>
      <c r="D78" s="3" t="s">
        <v>16</v>
      </c>
      <c r="E78" s="3" t="s">
        <v>15</v>
      </c>
      <c r="F78" s="3" t="s">
        <v>14</v>
      </c>
      <c r="G78" s="3" t="s">
        <v>11</v>
      </c>
      <c r="H78" s="3" t="s">
        <v>12</v>
      </c>
      <c r="I78" s="4" t="s">
        <v>13</v>
      </c>
    </row>
    <row r="79" spans="1:9" x14ac:dyDescent="0.4">
      <c r="A79" s="16">
        <v>-18</v>
      </c>
      <c r="B79" s="17" t="s">
        <v>30</v>
      </c>
      <c r="C79" s="39"/>
      <c r="D79" s="74"/>
      <c r="E79" s="65">
        <f>1000000*Specifications!$C$16+ABS($C79)*Specifications!$B$16</f>
        <v>0.03</v>
      </c>
      <c r="F79" s="18">
        <f t="shared" ref="F79:F81" si="26">IF(D79="",0,IF(D79=0,1000,E79/D79))</f>
        <v>0</v>
      </c>
      <c r="G79" s="65">
        <f>$C79-E79</f>
        <v>-0.03</v>
      </c>
      <c r="H79" s="39"/>
      <c r="I79" s="66">
        <f>$C79+E79</f>
        <v>0.03</v>
      </c>
    </row>
    <row r="80" spans="1:9" x14ac:dyDescent="0.4">
      <c r="A80" s="9">
        <v>0</v>
      </c>
      <c r="B80" s="10" t="s">
        <v>30</v>
      </c>
      <c r="C80" s="71"/>
      <c r="D80" s="69"/>
      <c r="E80" s="72">
        <f>1000000*Specifications!$C$16+ABS($C80)*Specifications!$B$16</f>
        <v>0.03</v>
      </c>
      <c r="F80" s="81">
        <f t="shared" si="26"/>
        <v>0</v>
      </c>
      <c r="G80" s="72">
        <f>$C80-E80</f>
        <v>-0.03</v>
      </c>
      <c r="H80" s="71"/>
      <c r="I80" s="73">
        <f>$C80+E80</f>
        <v>0.03</v>
      </c>
    </row>
    <row r="81" spans="1:9" ht="15" thickBot="1" x14ac:dyDescent="0.45">
      <c r="A81" s="19">
        <v>18</v>
      </c>
      <c r="B81" s="20" t="s">
        <v>30</v>
      </c>
      <c r="C81" s="40"/>
      <c r="D81" s="57"/>
      <c r="E81" s="53">
        <f>1000000*Specifications!$C$16+ABS($C81)*Specifications!$B$16</f>
        <v>0.03</v>
      </c>
      <c r="F81" s="21">
        <f t="shared" si="26"/>
        <v>0</v>
      </c>
      <c r="G81" s="52">
        <f>$C81-E81</f>
        <v>-0.03</v>
      </c>
      <c r="H81" s="40"/>
      <c r="I81" s="55">
        <f>$C81+E81</f>
        <v>0.03</v>
      </c>
    </row>
  </sheetData>
  <mergeCells count="15">
    <mergeCell ref="A13:I13"/>
    <mergeCell ref="A40:I40"/>
    <mergeCell ref="C9:E9"/>
    <mergeCell ref="A4:B4"/>
    <mergeCell ref="C4:E4"/>
    <mergeCell ref="A5:B5"/>
    <mergeCell ref="C5:E5"/>
    <mergeCell ref="A1:I1"/>
    <mergeCell ref="A6:B6"/>
    <mergeCell ref="A7:B7"/>
    <mergeCell ref="A8:B8"/>
    <mergeCell ref="A9:B9"/>
    <mergeCell ref="C6:E6"/>
    <mergeCell ref="C7:E7"/>
    <mergeCell ref="C8:E8"/>
  </mergeCells>
  <conditionalFormatting sqref="C4:C9">
    <cfRule type="notContainsBlanks" dxfId="49" priority="7">
      <formula>LEN(TRIM(C4))&gt;0</formula>
    </cfRule>
    <cfRule type="containsBlanks" dxfId="48" priority="8">
      <formula>LEN(TRIM(C4))=0</formula>
    </cfRule>
  </conditionalFormatting>
  <conditionalFormatting sqref="C16:D26">
    <cfRule type="notContainsBlanks" dxfId="47" priority="84">
      <formula>LEN(TRIM(C16))&gt;0</formula>
    </cfRule>
    <cfRule type="containsBlanks" dxfId="46" priority="85">
      <formula>LEN(TRIM(C16))=0</formula>
    </cfRule>
  </conditionalFormatting>
  <conditionalFormatting sqref="C30:D38">
    <cfRule type="notContainsBlanks" dxfId="45" priority="90">
      <formula>LEN(TRIM(C30))&gt;0</formula>
    </cfRule>
    <cfRule type="containsBlanks" dxfId="44" priority="91">
      <formula>LEN(TRIM(C30))=0</formula>
    </cfRule>
  </conditionalFormatting>
  <conditionalFormatting sqref="C43:D51">
    <cfRule type="notContainsBlanks" dxfId="43" priority="1">
      <formula>LEN(TRIM(C43))&gt;0</formula>
    </cfRule>
    <cfRule type="containsBlanks" dxfId="42" priority="2">
      <formula>LEN(TRIM(C43))=0</formula>
    </cfRule>
  </conditionalFormatting>
  <conditionalFormatting sqref="C55:D57">
    <cfRule type="notContainsBlanks" dxfId="41" priority="45">
      <formula>LEN(TRIM(C55))&gt;0</formula>
    </cfRule>
    <cfRule type="containsBlanks" dxfId="40" priority="46">
      <formula>LEN(TRIM(C55))=0</formula>
    </cfRule>
  </conditionalFormatting>
  <conditionalFormatting sqref="C61:D63">
    <cfRule type="notContainsBlanks" dxfId="39" priority="36">
      <formula>LEN(TRIM(C61))&gt;0</formula>
    </cfRule>
    <cfRule type="containsBlanks" dxfId="38" priority="37">
      <formula>LEN(TRIM(C61))=0</formula>
    </cfRule>
  </conditionalFormatting>
  <conditionalFormatting sqref="C67:D69">
    <cfRule type="notContainsBlanks" dxfId="37" priority="27">
      <formula>LEN(TRIM(C67))&gt;0</formula>
    </cfRule>
    <cfRule type="containsBlanks" dxfId="36" priority="28">
      <formula>LEN(TRIM(C67))=0</formula>
    </cfRule>
  </conditionalFormatting>
  <conditionalFormatting sqref="C73:D75">
    <cfRule type="notContainsBlanks" dxfId="35" priority="18">
      <formula>LEN(TRIM(C73))&gt;0</formula>
    </cfRule>
    <cfRule type="containsBlanks" dxfId="34" priority="19">
      <formula>LEN(TRIM(C73))=0</formula>
    </cfRule>
  </conditionalFormatting>
  <conditionalFormatting sqref="C79:D81">
    <cfRule type="notContainsBlanks" dxfId="33" priority="9">
      <formula>LEN(TRIM(C79))&gt;0</formula>
    </cfRule>
    <cfRule type="containsBlanks" dxfId="32" priority="10">
      <formula>LEN(TRIM(C79))=0</formula>
    </cfRule>
  </conditionalFormatting>
  <conditionalFormatting sqref="F16:F26 F30:F38">
    <cfRule type="cellIs" dxfId="31" priority="95" operator="greaterThanOrEqual">
      <formula>$C$9</formula>
    </cfRule>
    <cfRule type="cellIs" dxfId="30" priority="96" operator="lessThan">
      <formula>$C$9</formula>
    </cfRule>
  </conditionalFormatting>
  <conditionalFormatting sqref="F43:F51">
    <cfRule type="cellIs" dxfId="29" priority="5" operator="greaterThanOrEqual">
      <formula>$C$9</formula>
    </cfRule>
    <cfRule type="cellIs" dxfId="28" priority="6" operator="lessThan">
      <formula>$C$9</formula>
    </cfRule>
  </conditionalFormatting>
  <conditionalFormatting sqref="F55:F57">
    <cfRule type="cellIs" dxfId="27" priority="49" operator="greaterThanOrEqual">
      <formula>$C$9</formula>
    </cfRule>
    <cfRule type="cellIs" dxfId="26" priority="50" operator="lessThan">
      <formula>$C$9</formula>
    </cfRule>
  </conditionalFormatting>
  <conditionalFormatting sqref="F61:F63">
    <cfRule type="cellIs" dxfId="25" priority="40" operator="greaterThanOrEqual">
      <formula>$C$9</formula>
    </cfRule>
    <cfRule type="cellIs" dxfId="24" priority="41" operator="lessThan">
      <formula>$C$9</formula>
    </cfRule>
  </conditionalFormatting>
  <conditionalFormatting sqref="F67:F69">
    <cfRule type="cellIs" dxfId="23" priority="31" operator="greaterThanOrEqual">
      <formula>$C$9</formula>
    </cfRule>
    <cfRule type="cellIs" dxfId="22" priority="32" operator="lessThan">
      <formula>$C$9</formula>
    </cfRule>
  </conditionalFormatting>
  <conditionalFormatting sqref="F73:F75">
    <cfRule type="cellIs" dxfId="21" priority="22" operator="greaterThanOrEqual">
      <formula>$C$9</formula>
    </cfRule>
    <cfRule type="cellIs" dxfId="20" priority="23" operator="lessThan">
      <formula>$C$9</formula>
    </cfRule>
  </conditionalFormatting>
  <conditionalFormatting sqref="F79:F81">
    <cfRule type="cellIs" dxfId="19" priority="13" operator="greaterThanOrEqual">
      <formula>$C$9</formula>
    </cfRule>
    <cfRule type="cellIs" dxfId="18" priority="14" operator="lessThan">
      <formula>$C$9</formula>
    </cfRule>
  </conditionalFormatting>
  <conditionalFormatting sqref="H16:H26 H30:H38">
    <cfRule type="containsBlanks" dxfId="17" priority="77">
      <formula>LEN(TRIM(H16))=0</formula>
    </cfRule>
    <cfRule type="cellIs" dxfId="16" priority="79" operator="notBetween">
      <formula>G16</formula>
      <formula>I16</formula>
    </cfRule>
    <cfRule type="cellIs" dxfId="15" priority="92" operator="between">
      <formula>G16</formula>
      <formula>I16</formula>
    </cfRule>
  </conditionalFormatting>
  <conditionalFormatting sqref="H43:H51 H55:H57">
    <cfRule type="containsBlanks" dxfId="14" priority="55">
      <formula>LEN(TRIM(H43))=0</formula>
    </cfRule>
    <cfRule type="cellIs" dxfId="13" priority="56" operator="notBetween">
      <formula>G43</formula>
      <formula>I43</formula>
    </cfRule>
    <cfRule type="cellIs" dxfId="12" priority="61" operator="between">
      <formula>G43</formula>
      <formula>I43</formula>
    </cfRule>
  </conditionalFormatting>
  <conditionalFormatting sqref="H61:H63">
    <cfRule type="containsBlanks" dxfId="11" priority="42">
      <formula>LEN(TRIM(H61))=0</formula>
    </cfRule>
    <cfRule type="cellIs" dxfId="10" priority="43" operator="notBetween">
      <formula>G61</formula>
      <formula>I61</formula>
    </cfRule>
    <cfRule type="cellIs" dxfId="9" priority="44" operator="between">
      <formula>G61</formula>
      <formula>I61</formula>
    </cfRule>
  </conditionalFormatting>
  <conditionalFormatting sqref="H67:H69">
    <cfRule type="containsBlanks" dxfId="8" priority="33">
      <formula>LEN(TRIM(H67))=0</formula>
    </cfRule>
    <cfRule type="cellIs" dxfId="7" priority="34" operator="notBetween">
      <formula>G67</formula>
      <formula>I67</formula>
    </cfRule>
    <cfRule type="cellIs" dxfId="6" priority="35" operator="between">
      <formula>G67</formula>
      <formula>I67</formula>
    </cfRule>
  </conditionalFormatting>
  <conditionalFormatting sqref="H73:H75">
    <cfRule type="containsBlanks" dxfId="5" priority="24">
      <formula>LEN(TRIM(H73))=0</formula>
    </cfRule>
    <cfRule type="cellIs" dxfId="4" priority="25" operator="notBetween">
      <formula>G73</formula>
      <formula>I73</formula>
    </cfRule>
    <cfRule type="cellIs" dxfId="3" priority="26" operator="between">
      <formula>G73</formula>
      <formula>I73</formula>
    </cfRule>
  </conditionalFormatting>
  <conditionalFormatting sqref="H79:H81">
    <cfRule type="containsBlanks" dxfId="2" priority="15">
      <formula>LEN(TRIM(H79))=0</formula>
    </cfRule>
    <cfRule type="cellIs" dxfId="1" priority="16" operator="notBetween">
      <formula>G79</formula>
      <formula>I79</formula>
    </cfRule>
    <cfRule type="cellIs" dxfId="0" priority="17" operator="between">
      <formula>G79</formula>
      <formula>I79</formula>
    </cfRule>
  </conditionalFormatting>
  <pageMargins left="0.7" right="0.7" top="0.75" bottom="0.75" header="0.3" footer="0.3"/>
  <pageSetup orientation="portrait" r:id="rId1"/>
  <headerFooter>
    <oddFooter>&amp;L&amp;10&amp;D &amp;T&amp;C&amp;10Measurement Datasheet&amp;R&amp;10Page &amp;P of &amp;N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9E69-9BD9-431D-9A51-CF4A99D4A83A}">
  <dimension ref="A1:I16"/>
  <sheetViews>
    <sheetView workbookViewId="0">
      <selection activeCell="B12" sqref="B12"/>
    </sheetView>
  </sheetViews>
  <sheetFormatPr defaultRowHeight="14.6" x14ac:dyDescent="0.4"/>
  <cols>
    <col min="1" max="1" width="11.53515625" customWidth="1"/>
    <col min="2" max="2" width="11.15234375" customWidth="1"/>
    <col min="3" max="3" width="12.3828125" customWidth="1"/>
    <col min="4" max="4" width="11.15234375" customWidth="1"/>
  </cols>
  <sheetData>
    <row r="1" spans="1:9" ht="26.6" thickBot="1" x14ac:dyDescent="0.75">
      <c r="A1" s="82" t="s">
        <v>37</v>
      </c>
      <c r="B1" s="82"/>
      <c r="C1" s="82"/>
      <c r="D1" s="82"/>
      <c r="E1" s="82"/>
      <c r="F1" s="82"/>
      <c r="G1" s="82"/>
      <c r="H1" s="82"/>
      <c r="I1" s="82"/>
    </row>
    <row r="2" spans="1:9" x14ac:dyDescent="0.4">
      <c r="A2" t="s">
        <v>38</v>
      </c>
    </row>
    <row r="4" spans="1:9" ht="26.6" thickBot="1" x14ac:dyDescent="0.75">
      <c r="A4" s="5" t="s">
        <v>0</v>
      </c>
    </row>
    <row r="5" spans="1:9" ht="15" thickBot="1" x14ac:dyDescent="0.45">
      <c r="A5" s="32" t="s">
        <v>1</v>
      </c>
      <c r="B5" s="33" t="s">
        <v>3</v>
      </c>
      <c r="C5" s="33" t="s">
        <v>2</v>
      </c>
      <c r="D5" s="34" t="s">
        <v>7</v>
      </c>
    </row>
    <row r="6" spans="1:9" x14ac:dyDescent="0.4">
      <c r="A6" s="22">
        <v>15</v>
      </c>
      <c r="B6" s="23">
        <v>1E-3</v>
      </c>
      <c r="C6" s="24">
        <v>0.01</v>
      </c>
      <c r="D6" s="25" t="s">
        <v>4</v>
      </c>
    </row>
    <row r="7" spans="1:9" ht="15" thickBot="1" x14ac:dyDescent="0.45">
      <c r="A7" s="26">
        <v>2</v>
      </c>
      <c r="B7" s="27">
        <v>1E-3</v>
      </c>
      <c r="C7" s="29">
        <v>2E-3</v>
      </c>
      <c r="D7" s="28" t="s">
        <v>4</v>
      </c>
    </row>
    <row r="9" spans="1:9" ht="26.6" thickBot="1" x14ac:dyDescent="0.75">
      <c r="A9" s="5" t="s">
        <v>5</v>
      </c>
    </row>
    <row r="10" spans="1:9" ht="15" thickBot="1" x14ac:dyDescent="0.45">
      <c r="A10" s="32" t="s">
        <v>1</v>
      </c>
      <c r="B10" s="33" t="s">
        <v>3</v>
      </c>
      <c r="C10" s="33" t="s">
        <v>2</v>
      </c>
      <c r="D10" s="34" t="s">
        <v>7</v>
      </c>
    </row>
    <row r="11" spans="1:9" x14ac:dyDescent="0.4">
      <c r="A11" s="78">
        <v>10</v>
      </c>
      <c r="B11" s="30">
        <v>2.5000000000000001E-3</v>
      </c>
      <c r="C11" s="75">
        <v>1.5E-3</v>
      </c>
      <c r="D11" s="31" t="s">
        <v>6</v>
      </c>
    </row>
    <row r="12" spans="1:9" x14ac:dyDescent="0.4">
      <c r="A12" s="79">
        <v>0.18</v>
      </c>
      <c r="B12" s="23">
        <v>2.5000000000000001E-3</v>
      </c>
      <c r="C12" s="76">
        <v>1.4999999999999999E-4</v>
      </c>
      <c r="D12" s="25" t="s">
        <v>6</v>
      </c>
    </row>
    <row r="13" spans="1:9" x14ac:dyDescent="0.4">
      <c r="A13" s="79">
        <v>1.7999999999999999E-2</v>
      </c>
      <c r="B13" s="23">
        <v>2.5000000000000001E-3</v>
      </c>
      <c r="C13" s="76">
        <v>1.5E-5</v>
      </c>
      <c r="D13" s="25" t="s">
        <v>6</v>
      </c>
    </row>
    <row r="14" spans="1:9" x14ac:dyDescent="0.4">
      <c r="A14" s="79">
        <v>1.8E-3</v>
      </c>
      <c r="B14" s="23">
        <v>2.5000000000000001E-3</v>
      </c>
      <c r="C14" s="76">
        <v>1.5E-6</v>
      </c>
      <c r="D14" s="25" t="s">
        <v>6</v>
      </c>
    </row>
    <row r="15" spans="1:9" x14ac:dyDescent="0.4">
      <c r="A15" s="79">
        <v>1.8000000000000001E-4</v>
      </c>
      <c r="B15" s="23">
        <v>2.5000000000000001E-3</v>
      </c>
      <c r="C15" s="76">
        <v>1.4999999999999999E-7</v>
      </c>
      <c r="D15" s="25" t="s">
        <v>6</v>
      </c>
    </row>
    <row r="16" spans="1:9" ht="15" thickBot="1" x14ac:dyDescent="0.45">
      <c r="A16" s="80">
        <v>1.8E-5</v>
      </c>
      <c r="B16" s="27">
        <v>2.5000000000000001E-3</v>
      </c>
      <c r="C16" s="77">
        <v>2.9999999999999997E-8</v>
      </c>
      <c r="D16" s="28" t="s">
        <v>6</v>
      </c>
    </row>
  </sheetData>
  <mergeCells count="1">
    <mergeCell ref="A1:I1"/>
  </mergeCells>
  <pageMargins left="0.7" right="0.7" top="0.75" bottom="0.75" header="0.3" footer="0.3"/>
  <pageSetup orientation="portrait" r:id="rId1"/>
  <headerFooter>
    <oddFooter>&amp;L&amp;D &amp;T&amp;CSpecifications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Measurements</vt:lpstr>
      <vt:lpstr>Specifications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Liberty</dc:creator>
  <cp:lastModifiedBy>Matthew Liberty</cp:lastModifiedBy>
  <cp:lastPrinted>2020-05-21T20:29:33Z</cp:lastPrinted>
  <dcterms:created xsi:type="dcterms:W3CDTF">2020-05-21T14:53:11Z</dcterms:created>
  <dcterms:modified xsi:type="dcterms:W3CDTF">2024-06-06T12:36:15Z</dcterms:modified>
</cp:coreProperties>
</file>