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jetperch\Joulescope\download-joulescope-com\products\JS220\JS220-K000\"/>
    </mc:Choice>
  </mc:AlternateContent>
  <xr:revisionPtr revIDLastSave="0" documentId="13_ncr:1_{6949C0FB-86BF-4A4F-89E5-2E10D48A53F1}" xr6:coauthVersionLast="47" xr6:coauthVersionMax="47" xr10:uidLastSave="{00000000-0000-0000-0000-000000000000}"/>
  <bookViews>
    <workbookView xWindow="-103" yWindow="-103" windowWidth="33120" windowHeight="18000" xr2:uid="{5FF31D8C-75E0-49C0-A492-96497DC6D684}"/>
  </bookViews>
  <sheets>
    <sheet name="Measurements" sheetId="1" r:id="rId1"/>
    <sheet name="Specifications" sheetId="2" r:id="rId2"/>
    <sheet name="Changelo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1" i="1"/>
  <c r="G21" i="1" s="1"/>
  <c r="E22" i="1"/>
  <c r="E23" i="1"/>
  <c r="E24" i="1"/>
  <c r="E25" i="1"/>
  <c r="E26" i="1"/>
  <c r="E20" i="1"/>
  <c r="I20" i="1" s="1"/>
  <c r="E19" i="1"/>
  <c r="G19" i="1" s="1"/>
  <c r="E18" i="1"/>
  <c r="G18" i="1" s="1"/>
  <c r="F62" i="1"/>
  <c r="F58" i="1"/>
  <c r="F57" i="1"/>
  <c r="F56" i="1"/>
  <c r="F52" i="1"/>
  <c r="F51" i="1"/>
  <c r="F50" i="1"/>
  <c r="F49" i="1"/>
  <c r="F48" i="1"/>
  <c r="F47" i="1"/>
  <c r="F46" i="1"/>
  <c r="F27" i="1"/>
  <c r="F26" i="1"/>
  <c r="F25" i="1"/>
  <c r="F24" i="1"/>
  <c r="F23" i="1"/>
  <c r="F21" i="1"/>
  <c r="F20" i="1"/>
  <c r="F19" i="1"/>
  <c r="F18" i="1"/>
  <c r="F22" i="1"/>
  <c r="E82" i="1"/>
  <c r="F82" i="1" s="1"/>
  <c r="E81" i="1"/>
  <c r="F81" i="1" s="1"/>
  <c r="E80" i="1"/>
  <c r="G80" i="1" s="1"/>
  <c r="E76" i="1"/>
  <c r="F76" i="1" s="1"/>
  <c r="E75" i="1"/>
  <c r="I75" i="1" s="1"/>
  <c r="E74" i="1"/>
  <c r="F74" i="1" s="1"/>
  <c r="E70" i="1"/>
  <c r="F70" i="1" s="1"/>
  <c r="E69" i="1"/>
  <c r="F69" i="1" s="1"/>
  <c r="E68" i="1"/>
  <c r="G68" i="1" s="1"/>
  <c r="E64" i="1"/>
  <c r="F64" i="1" s="1"/>
  <c r="E63" i="1"/>
  <c r="G63" i="1" s="1"/>
  <c r="E62" i="1"/>
  <c r="G62" i="1" s="1"/>
  <c r="E58" i="1"/>
  <c r="E57" i="1"/>
  <c r="G57" i="1" s="1"/>
  <c r="E56" i="1"/>
  <c r="E52" i="1"/>
  <c r="I52" i="1" s="1"/>
  <c r="E51" i="1"/>
  <c r="I51" i="1" s="1"/>
  <c r="E50" i="1"/>
  <c r="I50" i="1" s="1"/>
  <c r="E49" i="1"/>
  <c r="E48" i="1"/>
  <c r="I48" i="1" s="1"/>
  <c r="E47" i="1"/>
  <c r="I47" i="1" s="1"/>
  <c r="E46" i="1"/>
  <c r="I46" i="1" s="1"/>
  <c r="E45" i="1"/>
  <c r="F45" i="1" s="1"/>
  <c r="E44" i="1"/>
  <c r="I44" i="1" s="1"/>
  <c r="E39" i="1"/>
  <c r="F39" i="1" s="1"/>
  <c r="E38" i="1"/>
  <c r="F38" i="1" s="1"/>
  <c r="E37" i="1"/>
  <c r="F37" i="1" s="1"/>
  <c r="E36" i="1"/>
  <c r="I36" i="1" s="1"/>
  <c r="E35" i="1"/>
  <c r="F35" i="1" s="1"/>
  <c r="E34" i="1"/>
  <c r="G34" i="1" s="1"/>
  <c r="E33" i="1"/>
  <c r="G33" i="1" s="1"/>
  <c r="E32" i="1"/>
  <c r="F32" i="1" s="1"/>
  <c r="E31" i="1"/>
  <c r="I31" i="1" s="1"/>
  <c r="E17" i="1"/>
  <c r="G17" i="1" s="1"/>
  <c r="F33" i="1" l="1"/>
  <c r="F44" i="1"/>
  <c r="F63" i="1"/>
  <c r="F68" i="1"/>
  <c r="F75" i="1"/>
  <c r="F80" i="1"/>
  <c r="F31" i="1"/>
  <c r="F34" i="1"/>
  <c r="F36" i="1"/>
  <c r="F17" i="1"/>
  <c r="I63" i="1"/>
  <c r="G51" i="1"/>
  <c r="G50" i="1"/>
  <c r="I49" i="1"/>
  <c r="G49" i="1"/>
  <c r="G48" i="1"/>
  <c r="G47" i="1"/>
  <c r="G46" i="1"/>
  <c r="G44" i="1"/>
  <c r="I58" i="1"/>
  <c r="G58" i="1"/>
  <c r="I56" i="1"/>
  <c r="G56" i="1"/>
  <c r="G32" i="1"/>
  <c r="I32" i="1"/>
  <c r="I64" i="1"/>
  <c r="I62" i="1"/>
  <c r="I57" i="1"/>
  <c r="G52" i="1"/>
  <c r="I45" i="1"/>
  <c r="G64" i="1"/>
  <c r="G45" i="1"/>
  <c r="I34" i="1"/>
  <c r="G74" i="1"/>
  <c r="I74" i="1"/>
  <c r="I80" i="1"/>
  <c r="I68" i="1"/>
  <c r="I35" i="1"/>
  <c r="I37" i="1"/>
  <c r="I33" i="1"/>
  <c r="I21" i="1"/>
  <c r="G37" i="1"/>
  <c r="G35" i="1"/>
  <c r="G31" i="1"/>
  <c r="G36" i="1"/>
  <c r="G20" i="1"/>
  <c r="I18" i="1"/>
  <c r="I19" i="1"/>
  <c r="I17" i="1"/>
  <c r="I69" i="1"/>
  <c r="I82" i="1"/>
  <c r="I70" i="1"/>
  <c r="G82" i="1"/>
  <c r="G76" i="1"/>
  <c r="G70" i="1"/>
  <c r="I76" i="1"/>
  <c r="I81" i="1"/>
  <c r="G81" i="1"/>
  <c r="G75" i="1"/>
  <c r="G69" i="1"/>
  <c r="G39" i="1"/>
  <c r="G38" i="1"/>
  <c r="I38" i="1" l="1"/>
  <c r="I39" i="1"/>
  <c r="G27" i="1" l="1"/>
  <c r="I26" i="1"/>
  <c r="I25" i="1"/>
  <c r="G24" i="1"/>
  <c r="G23" i="1"/>
  <c r="G22" i="1"/>
  <c r="G26" i="1"/>
  <c r="G25" i="1"/>
  <c r="I22" i="1"/>
  <c r="I27" i="1"/>
  <c r="I24" i="1"/>
  <c r="I23" i="1"/>
</calcChain>
</file>

<file path=xl/sharedStrings.xml><?xml version="1.0" encoding="utf-8"?>
<sst xmlns="http://schemas.openxmlformats.org/spreadsheetml/2006/main" count="169" uniqueCount="51">
  <si>
    <t>Voltage</t>
  </si>
  <si>
    <t>Range</t>
  </si>
  <si>
    <t>Offset</t>
  </si>
  <si>
    <t>Relative %</t>
  </si>
  <si>
    <t>V</t>
  </si>
  <si>
    <t>Current</t>
  </si>
  <si>
    <t>A</t>
  </si>
  <si>
    <t>Units</t>
  </si>
  <si>
    <t>Target</t>
  </si>
  <si>
    <t>Applied</t>
  </si>
  <si>
    <t>Lower Limit</t>
  </si>
  <si>
    <t>As Measured</t>
  </si>
  <si>
    <t>Upper Limit</t>
  </si>
  <si>
    <t>Test Uncertainty Ratio</t>
  </si>
  <si>
    <t>Expected Accuracy</t>
  </si>
  <si>
    <t>Applied Uncertainty</t>
  </si>
  <si>
    <t>Voltage Measurement</t>
  </si>
  <si>
    <t>Unit Model</t>
  </si>
  <si>
    <t>Unit Description</t>
  </si>
  <si>
    <t>Serial #:</t>
  </si>
  <si>
    <t>TUR Threshold</t>
  </si>
  <si>
    <t>Date</t>
  </si>
  <si>
    <t>Current Measurement</t>
  </si>
  <si>
    <t>10 A Range</t>
  </si>
  <si>
    <t>180 mA Range</t>
  </si>
  <si>
    <t>mA</t>
  </si>
  <si>
    <t>18 mA Range</t>
  </si>
  <si>
    <t>1.8 mA Range</t>
  </si>
  <si>
    <t>180 µA Range</t>
  </si>
  <si>
    <t>µA</t>
  </si>
  <si>
    <t>18 µA Range</t>
  </si>
  <si>
    <t>Device Under Test Information</t>
  </si>
  <si>
    <t>Process version</t>
  </si>
  <si>
    <t>JS220</t>
  </si>
  <si>
    <t>Precision Energy Analyzer</t>
  </si>
  <si>
    <t>Joulescope JS220 Specifications</t>
  </si>
  <si>
    <t>1.1</t>
  </si>
  <si>
    <t>15 V Range</t>
  </si>
  <si>
    <t>2 V Range</t>
  </si>
  <si>
    <t>Equipment Used</t>
  </si>
  <si>
    <t>Process Version</t>
  </si>
  <si>
    <t>Changes</t>
  </si>
  <si>
    <t>1.0</t>
  </si>
  <si>
    <t>Fixed incorrect equations</t>
  </si>
  <si>
    <t>JS220 Validate Document Changelog</t>
  </si>
  <si>
    <t>Fixed equations missing absolute value in 15 V range
Fixed 15V → 15 V and 2V → 2 V
Filled 2 V range cells missing "V"
Fixed number precision (not enough in 10 A and 2 V ranges)
Added "Equipment Used" field
Added this Changelog tab</t>
  </si>
  <si>
    <t>Source: Joulescope JS220 User's Guide 1.10</t>
  </si>
  <si>
    <t>0.5</t>
  </si>
  <si>
    <t>Initial release</t>
  </si>
  <si>
    <t>1.2</t>
  </si>
  <si>
    <t>Fixed 10 A range header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</si>
</sst>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"/>
    <numFmt numFmtId="165" formatCode="0.0"/>
    <numFmt numFmtId="166" formatCode="[$-409]mmmm\ d\,\ yyyy;@"/>
    <numFmt numFmtId="167" formatCode="0.0000"/>
    <numFmt numFmtId="168" formatCode="0.000000000"/>
    <numFmt numFmtId="169" formatCode="0.000000"/>
    <numFmt numFmtId="170" formatCode="yyyy\-mm\-d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3" fillId="0" borderId="0" xfId="0" applyFont="1"/>
    <xf numFmtId="164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165" fontId="0" fillId="0" borderId="5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165" fontId="0" fillId="0" borderId="12" xfId="0" applyNumberFormat="1" applyBorder="1" applyAlignment="1">
      <alignment horizontal="right"/>
    </xf>
    <xf numFmtId="0" fontId="0" fillId="0" borderId="14" xfId="0" applyBorder="1"/>
    <xf numFmtId="0" fontId="0" fillId="0" borderId="12" xfId="0" applyBorder="1" applyAlignment="1">
      <alignment horizontal="right"/>
    </xf>
    <xf numFmtId="164" fontId="0" fillId="0" borderId="16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165" fontId="0" fillId="0" borderId="17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0" fontId="0" fillId="0" borderId="22" xfId="0" applyBorder="1" applyAlignment="1">
      <alignment horizontal="right"/>
    </xf>
    <xf numFmtId="165" fontId="0" fillId="0" borderId="22" xfId="0" applyNumberFormat="1" applyBorder="1" applyAlignment="1">
      <alignment horizontal="right"/>
    </xf>
    <xf numFmtId="0" fontId="0" fillId="0" borderId="1" xfId="0" applyBorder="1"/>
    <xf numFmtId="10" fontId="0" fillId="0" borderId="2" xfId="2" applyNumberFormat="1" applyFont="1" applyBorder="1"/>
    <xf numFmtId="0" fontId="0" fillId="0" borderId="2" xfId="0" applyBorder="1"/>
    <xf numFmtId="0" fontId="0" fillId="0" borderId="3" xfId="0" applyBorder="1"/>
    <xf numFmtId="0" fontId="0" fillId="0" borderId="19" xfId="0" applyBorder="1"/>
    <xf numFmtId="10" fontId="0" fillId="0" borderId="20" xfId="2" applyNumberFormat="1" applyFont="1" applyBorder="1"/>
    <xf numFmtId="0" fontId="0" fillId="0" borderId="21" xfId="0" applyBorder="1"/>
    <xf numFmtId="0" fontId="0" fillId="0" borderId="20" xfId="0" applyBorder="1"/>
    <xf numFmtId="10" fontId="0" fillId="0" borderId="5" xfId="2" applyNumberFormat="1" applyFont="1" applyBorder="1"/>
    <xf numFmtId="0" fontId="0" fillId="0" borderId="6" xfId="0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0" fillId="0" borderId="4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167" fontId="0" fillId="0" borderId="19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7" fontId="0" fillId="0" borderId="20" xfId="0" applyNumberFormat="1" applyBorder="1" applyAlignment="1">
      <alignment horizontal="right"/>
    </xf>
    <xf numFmtId="2" fontId="0" fillId="0" borderId="5" xfId="1" applyNumberFormat="1" applyFont="1" applyBorder="1" applyAlignment="1">
      <alignment horizontal="right"/>
    </xf>
    <xf numFmtId="2" fontId="0" fillId="0" borderId="11" xfId="1" applyNumberFormat="1" applyFont="1" applyBorder="1" applyAlignment="1">
      <alignment horizontal="right"/>
    </xf>
    <xf numFmtId="2" fontId="0" fillId="0" borderId="12" xfId="1" applyNumberFormat="1" applyFont="1" applyBorder="1" applyAlignment="1">
      <alignment horizontal="right"/>
    </xf>
    <xf numFmtId="2" fontId="0" fillId="0" borderId="6" xfId="1" applyNumberFormat="1" applyFont="1" applyBorder="1" applyAlignment="1">
      <alignment horizontal="right"/>
    </xf>
    <xf numFmtId="2" fontId="0" fillId="0" borderId="13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20" xfId="1" applyNumberFormat="1" applyFont="1" applyBorder="1" applyAlignment="1">
      <alignment horizontal="right"/>
    </xf>
    <xf numFmtId="164" fontId="0" fillId="0" borderId="22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21" xfId="1" applyNumberFormat="1" applyFont="1" applyBorder="1" applyAlignment="1">
      <alignment horizontal="right"/>
    </xf>
    <xf numFmtId="167" fontId="0" fillId="0" borderId="5" xfId="1" applyNumberFormat="1" applyFont="1" applyBorder="1" applyAlignment="1">
      <alignment horizontal="right"/>
    </xf>
    <xf numFmtId="167" fontId="0" fillId="0" borderId="20" xfId="1" applyNumberFormat="1" applyFont="1" applyBorder="1" applyAlignment="1">
      <alignment horizontal="right"/>
    </xf>
    <xf numFmtId="167" fontId="0" fillId="0" borderId="22" xfId="1" applyNumberFormat="1" applyFont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167" fontId="0" fillId="0" borderId="21" xfId="1" applyNumberFormat="1" applyFon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13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164" fontId="0" fillId="0" borderId="18" xfId="1" applyNumberFormat="1" applyFon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0" fillId="0" borderId="11" xfId="0" applyNumberFormat="1" applyBorder="1" applyAlignment="1">
      <alignment horizontal="right"/>
    </xf>
    <xf numFmtId="167" fontId="0" fillId="0" borderId="2" xfId="1" applyNumberFormat="1" applyFont="1" applyBorder="1" applyAlignment="1">
      <alignment horizontal="right"/>
    </xf>
    <xf numFmtId="167" fontId="0" fillId="0" borderId="11" xfId="1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7" fontId="0" fillId="0" borderId="17" xfId="1" applyNumberFormat="1" applyFont="1" applyBorder="1" applyAlignment="1">
      <alignment horizontal="right"/>
    </xf>
    <xf numFmtId="168" fontId="0" fillId="0" borderId="5" xfId="0" applyNumberFormat="1" applyBorder="1"/>
    <xf numFmtId="168" fontId="0" fillId="0" borderId="2" xfId="0" applyNumberFormat="1" applyBorder="1"/>
    <xf numFmtId="168" fontId="0" fillId="0" borderId="20" xfId="0" applyNumberFormat="1" applyBorder="1"/>
    <xf numFmtId="169" fontId="0" fillId="0" borderId="4" xfId="0" applyNumberFormat="1" applyBorder="1"/>
    <xf numFmtId="169" fontId="0" fillId="0" borderId="1" xfId="0" applyNumberFormat="1" applyBorder="1"/>
    <xf numFmtId="169" fontId="0" fillId="0" borderId="19" xfId="0" applyNumberFormat="1" applyBorder="1"/>
    <xf numFmtId="165" fontId="0" fillId="0" borderId="2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10" xfId="0" applyNumberFormat="1" applyBorder="1" applyAlignment="1">
      <alignment horizontal="right"/>
    </xf>
    <xf numFmtId="167" fontId="0" fillId="0" borderId="3" xfId="1" applyNumberFormat="1" applyFont="1" applyBorder="1" applyAlignment="1">
      <alignment horizontal="right"/>
    </xf>
    <xf numFmtId="167" fontId="0" fillId="0" borderId="13" xfId="1" applyNumberFormat="1" applyFont="1" applyBorder="1" applyAlignment="1">
      <alignment horizontal="right"/>
    </xf>
    <xf numFmtId="170" fontId="0" fillId="0" borderId="2" xfId="2" applyNumberFormat="1" applyFont="1" applyBorder="1"/>
    <xf numFmtId="170" fontId="0" fillId="0" borderId="20" xfId="2" applyNumberFormat="1" applyFont="1" applyBorder="1"/>
    <xf numFmtId="0" fontId="0" fillId="0" borderId="3" xfId="0" applyBorder="1" applyAlignment="1">
      <alignment wrapText="1"/>
    </xf>
    <xf numFmtId="170" fontId="0" fillId="0" borderId="11" xfId="2" applyNumberFormat="1" applyFont="1" applyBorder="1"/>
    <xf numFmtId="0" fontId="0" fillId="0" borderId="13" xfId="0" applyBorder="1" applyAlignment="1">
      <alignment wrapText="1"/>
    </xf>
    <xf numFmtId="0" fontId="0" fillId="0" borderId="10" xfId="0" quotePrefix="1" applyBorder="1"/>
    <xf numFmtId="0" fontId="0" fillId="0" borderId="19" xfId="0" quotePrefix="1" applyBorder="1"/>
    <xf numFmtId="0" fontId="4" fillId="3" borderId="15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6" fontId="0" fillId="0" borderId="17" xfId="0" applyNumberFormat="1" applyBorder="1" applyAlignment="1">
      <alignment horizontal="left"/>
    </xf>
    <xf numFmtId="166" fontId="0" fillId="0" borderId="18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50"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50D2-8288-49A5-8DA7-CAAEE9332678}">
  <dimension ref="A1:I82"/>
  <sheetViews>
    <sheetView tabSelected="1" zoomScaleNormal="100" workbookViewId="0">
      <selection sqref="A1:I1"/>
    </sheetView>
  </sheetViews>
  <sheetFormatPr defaultRowHeight="14.6" x14ac:dyDescent="0.4"/>
  <cols>
    <col min="1" max="1" width="7.921875" customWidth="1"/>
    <col min="2" max="2" width="6.53515625" customWidth="1"/>
    <col min="3" max="9" width="10.53515625" customWidth="1"/>
  </cols>
  <sheetData>
    <row r="1" spans="1:9" ht="26.6" thickBot="1" x14ac:dyDescent="0.75">
      <c r="A1" s="93" t="s">
        <v>31</v>
      </c>
      <c r="B1" s="93"/>
      <c r="C1" s="93"/>
      <c r="D1" s="93"/>
      <c r="E1" s="93"/>
      <c r="F1" s="93"/>
      <c r="G1" s="93"/>
      <c r="H1" s="93"/>
      <c r="I1" s="93"/>
    </row>
    <row r="3" spans="1:9" ht="15" thickBot="1" x14ac:dyDescent="0.45"/>
    <row r="4" spans="1:9" x14ac:dyDescent="0.4">
      <c r="A4" s="98" t="s">
        <v>21</v>
      </c>
      <c r="B4" s="99"/>
      <c r="C4" s="100"/>
      <c r="D4" s="100"/>
      <c r="E4" s="101"/>
    </row>
    <row r="5" spans="1:9" x14ac:dyDescent="0.4">
      <c r="A5" s="94" t="s">
        <v>32</v>
      </c>
      <c r="B5" s="95"/>
      <c r="C5" s="97" t="s">
        <v>49</v>
      </c>
      <c r="D5" s="95"/>
      <c r="E5" s="96"/>
    </row>
    <row r="6" spans="1:9" x14ac:dyDescent="0.4">
      <c r="A6" s="94" t="s">
        <v>17</v>
      </c>
      <c r="B6" s="95"/>
      <c r="C6" s="95" t="s">
        <v>33</v>
      </c>
      <c r="D6" s="95"/>
      <c r="E6" s="96"/>
    </row>
    <row r="7" spans="1:9" x14ac:dyDescent="0.4">
      <c r="A7" s="94" t="s">
        <v>18</v>
      </c>
      <c r="B7" s="95"/>
      <c r="C7" s="95" t="s">
        <v>34</v>
      </c>
      <c r="D7" s="95"/>
      <c r="E7" s="96"/>
    </row>
    <row r="8" spans="1:9" x14ac:dyDescent="0.4">
      <c r="A8" s="94" t="s">
        <v>19</v>
      </c>
      <c r="B8" s="95"/>
      <c r="C8" s="97"/>
      <c r="D8" s="95"/>
      <c r="E8" s="96"/>
    </row>
    <row r="9" spans="1:9" x14ac:dyDescent="0.4">
      <c r="A9" s="94" t="s">
        <v>20</v>
      </c>
      <c r="B9" s="95"/>
      <c r="C9" s="95">
        <v>4</v>
      </c>
      <c r="D9" s="95"/>
      <c r="E9" s="96"/>
    </row>
    <row r="10" spans="1:9" ht="15" thickBot="1" x14ac:dyDescent="0.45">
      <c r="A10" s="102" t="s">
        <v>39</v>
      </c>
      <c r="B10" s="103"/>
      <c r="C10" s="103"/>
      <c r="D10" s="103"/>
      <c r="E10" s="104"/>
    </row>
    <row r="14" spans="1:9" ht="26.6" thickBot="1" x14ac:dyDescent="0.75">
      <c r="A14" s="93" t="s">
        <v>16</v>
      </c>
      <c r="B14" s="93"/>
      <c r="C14" s="93"/>
      <c r="D14" s="93"/>
      <c r="E14" s="93"/>
      <c r="F14" s="93"/>
      <c r="G14" s="93"/>
      <c r="H14" s="93"/>
      <c r="I14" s="93"/>
    </row>
    <row r="15" spans="1:9" ht="26.6" thickBot="1" x14ac:dyDescent="0.75">
      <c r="A15" s="5" t="s">
        <v>37</v>
      </c>
    </row>
    <row r="16" spans="1:9" s="1" customFormat="1" ht="44.15" thickBot="1" x14ac:dyDescent="0.45">
      <c r="A16" s="2" t="s">
        <v>8</v>
      </c>
      <c r="B16" s="3" t="s">
        <v>7</v>
      </c>
      <c r="C16" s="3" t="s">
        <v>9</v>
      </c>
      <c r="D16" s="3" t="s">
        <v>15</v>
      </c>
      <c r="E16" s="3" t="s">
        <v>14</v>
      </c>
      <c r="F16" s="3" t="s">
        <v>13</v>
      </c>
      <c r="G16" s="3" t="s">
        <v>10</v>
      </c>
      <c r="H16" s="3" t="s">
        <v>11</v>
      </c>
      <c r="I16" s="4" t="s">
        <v>12</v>
      </c>
    </row>
    <row r="17" spans="1:9" x14ac:dyDescent="0.4">
      <c r="A17" s="9">
        <v>-14.5</v>
      </c>
      <c r="B17" s="10" t="s">
        <v>4</v>
      </c>
      <c r="C17" s="71"/>
      <c r="D17" s="67"/>
      <c r="E17" s="71">
        <f>Specifications!$C$6+ABS($C17)*Specifications!$B$6</f>
        <v>0.01</v>
      </c>
      <c r="F17" s="8">
        <f t="shared" ref="F17:F21" si="0">IF(D17="",0,IF(D17=0,1000,E17/D17))</f>
        <v>0</v>
      </c>
      <c r="G17" s="72">
        <f>$C17-E17</f>
        <v>-0.01</v>
      </c>
      <c r="H17" s="71"/>
      <c r="I17" s="73">
        <f t="shared" ref="I17:I21" si="1">$C17+E17</f>
        <v>0.01</v>
      </c>
    </row>
    <row r="18" spans="1:9" x14ac:dyDescent="0.4">
      <c r="A18" s="9">
        <v>-12</v>
      </c>
      <c r="B18" s="10" t="s">
        <v>4</v>
      </c>
      <c r="C18" s="71"/>
      <c r="D18" s="67"/>
      <c r="E18" s="71">
        <f>Specifications!$C$6+ABS($C18)*Specifications!$B$6</f>
        <v>0.01</v>
      </c>
      <c r="F18" s="8">
        <f t="shared" si="0"/>
        <v>0</v>
      </c>
      <c r="G18" s="72">
        <f t="shared" ref="G18:G21" si="2">$C18-E18</f>
        <v>-0.01</v>
      </c>
      <c r="H18" s="71"/>
      <c r="I18" s="73">
        <f t="shared" si="1"/>
        <v>0.01</v>
      </c>
    </row>
    <row r="19" spans="1:9" x14ac:dyDescent="0.4">
      <c r="A19" s="9">
        <v>-9</v>
      </c>
      <c r="B19" s="10" t="s">
        <v>4</v>
      </c>
      <c r="C19" s="71"/>
      <c r="D19" s="67"/>
      <c r="E19" s="71">
        <f>Specifications!$C$6+ABS($C19)*Specifications!$B$6</f>
        <v>0.01</v>
      </c>
      <c r="F19" s="8">
        <f t="shared" si="0"/>
        <v>0</v>
      </c>
      <c r="G19" s="72">
        <f t="shared" si="2"/>
        <v>-0.01</v>
      </c>
      <c r="H19" s="71"/>
      <c r="I19" s="73">
        <f t="shared" si="1"/>
        <v>0.01</v>
      </c>
    </row>
    <row r="20" spans="1:9" x14ac:dyDescent="0.4">
      <c r="A20" s="9">
        <v>-6</v>
      </c>
      <c r="B20" s="10" t="s">
        <v>4</v>
      </c>
      <c r="C20" s="71"/>
      <c r="D20" s="67"/>
      <c r="E20" s="71">
        <f>Specifications!$C$6+ABS($C20)*Specifications!$B$6</f>
        <v>0.01</v>
      </c>
      <c r="F20" s="8">
        <f t="shared" si="0"/>
        <v>0</v>
      </c>
      <c r="G20" s="72">
        <f t="shared" ref="G20" si="3">$C20-E20</f>
        <v>-0.01</v>
      </c>
      <c r="H20" s="71"/>
      <c r="I20" s="73">
        <f t="shared" ref="I20" si="4">$C20+E20</f>
        <v>0.01</v>
      </c>
    </row>
    <row r="21" spans="1:9" x14ac:dyDescent="0.4">
      <c r="A21" s="9">
        <v>-3</v>
      </c>
      <c r="B21" s="10" t="s">
        <v>4</v>
      </c>
      <c r="C21" s="71"/>
      <c r="D21" s="67"/>
      <c r="E21" s="71">
        <f>Specifications!$C$6+ABS($C21)*Specifications!$B$6</f>
        <v>0.01</v>
      </c>
      <c r="F21" s="8">
        <f t="shared" si="0"/>
        <v>0</v>
      </c>
      <c r="G21" s="72">
        <f t="shared" si="2"/>
        <v>-0.01</v>
      </c>
      <c r="H21" s="71"/>
      <c r="I21" s="73">
        <f t="shared" si="1"/>
        <v>0.01</v>
      </c>
    </row>
    <row r="22" spans="1:9" x14ac:dyDescent="0.4">
      <c r="A22" s="6">
        <v>0</v>
      </c>
      <c r="B22" s="7" t="s">
        <v>4</v>
      </c>
      <c r="C22" s="43"/>
      <c r="D22" s="44"/>
      <c r="E22" s="71">
        <f>Specifications!$C$6+ABS($C22)*Specifications!$B$6</f>
        <v>0.01</v>
      </c>
      <c r="F22" s="8">
        <f>IF(D22="",0,IF(D22=0,1000,E22/D22))</f>
        <v>0</v>
      </c>
      <c r="G22" s="51">
        <f>$C22-E22</f>
        <v>-0.01</v>
      </c>
      <c r="H22" s="43"/>
      <c r="I22" s="54">
        <f>$C22+E22</f>
        <v>0.01</v>
      </c>
    </row>
    <row r="23" spans="1:9" x14ac:dyDescent="0.4">
      <c r="A23" s="9">
        <v>3</v>
      </c>
      <c r="B23" s="10" t="s">
        <v>4</v>
      </c>
      <c r="C23" s="71"/>
      <c r="D23" s="67"/>
      <c r="E23" s="71">
        <f>Specifications!$C$6+ABS($C23)*Specifications!$B$6</f>
        <v>0.01</v>
      </c>
      <c r="F23" s="8">
        <f t="shared" ref="F23:F27" si="5">IF(D23="",0,IF(D23=0,1000,E23/D23))</f>
        <v>0</v>
      </c>
      <c r="G23" s="72">
        <f t="shared" ref="G23:G27" si="6">$C23-E23</f>
        <v>-0.01</v>
      </c>
      <c r="H23" s="71"/>
      <c r="I23" s="73">
        <f t="shared" ref="I23:I27" si="7">$C23+E23</f>
        <v>0.01</v>
      </c>
    </row>
    <row r="24" spans="1:9" x14ac:dyDescent="0.4">
      <c r="A24" s="9">
        <v>6</v>
      </c>
      <c r="B24" s="10" t="s">
        <v>4</v>
      </c>
      <c r="C24" s="71"/>
      <c r="D24" s="67"/>
      <c r="E24" s="71">
        <f>Specifications!$C$6+ABS($C24)*Specifications!$B$6</f>
        <v>0.01</v>
      </c>
      <c r="F24" s="8">
        <f t="shared" si="5"/>
        <v>0</v>
      </c>
      <c r="G24" s="72">
        <f t="shared" si="6"/>
        <v>-0.01</v>
      </c>
      <c r="H24" s="71"/>
      <c r="I24" s="73">
        <f t="shared" si="7"/>
        <v>0.01</v>
      </c>
    </row>
    <row r="25" spans="1:9" x14ac:dyDescent="0.4">
      <c r="A25" s="9">
        <v>9</v>
      </c>
      <c r="B25" s="10" t="s">
        <v>4</v>
      </c>
      <c r="C25" s="71"/>
      <c r="D25" s="67"/>
      <c r="E25" s="71">
        <f>Specifications!$C$6+ABS($C25)*Specifications!$B$6</f>
        <v>0.01</v>
      </c>
      <c r="F25" s="8">
        <f t="shared" si="5"/>
        <v>0</v>
      </c>
      <c r="G25" s="72">
        <f t="shared" si="6"/>
        <v>-0.01</v>
      </c>
      <c r="H25" s="71"/>
      <c r="I25" s="73">
        <f t="shared" si="7"/>
        <v>0.01</v>
      </c>
    </row>
    <row r="26" spans="1:9" x14ac:dyDescent="0.4">
      <c r="A26" s="9">
        <v>12</v>
      </c>
      <c r="B26" s="10" t="s">
        <v>4</v>
      </c>
      <c r="C26" s="71"/>
      <c r="D26" s="67"/>
      <c r="E26" s="71">
        <f>Specifications!$C$6+ABS($C26)*Specifications!$B$6</f>
        <v>0.01</v>
      </c>
      <c r="F26" s="8">
        <f t="shared" si="5"/>
        <v>0</v>
      </c>
      <c r="G26" s="72">
        <f t="shared" si="6"/>
        <v>-0.01</v>
      </c>
      <c r="H26" s="71"/>
      <c r="I26" s="73">
        <f t="shared" si="7"/>
        <v>0.01</v>
      </c>
    </row>
    <row r="27" spans="1:9" ht="15" thickBot="1" x14ac:dyDescent="0.45">
      <c r="A27" s="11">
        <v>14.5</v>
      </c>
      <c r="B27" s="12" t="s">
        <v>4</v>
      </c>
      <c r="C27" s="61"/>
      <c r="D27" s="68"/>
      <c r="E27" s="61">
        <f>Specifications!$C$6+ABS($C27)*Specifications!$B$6</f>
        <v>0.01</v>
      </c>
      <c r="F27" s="13">
        <f t="shared" si="5"/>
        <v>0</v>
      </c>
      <c r="G27" s="62">
        <f t="shared" si="6"/>
        <v>-0.01</v>
      </c>
      <c r="H27" s="61"/>
      <c r="I27" s="64">
        <f t="shared" si="7"/>
        <v>0.01</v>
      </c>
    </row>
    <row r="28" spans="1:9" x14ac:dyDescent="0.4">
      <c r="A28" s="14"/>
      <c r="B28" s="14"/>
      <c r="C28" s="14"/>
      <c r="D28" s="14"/>
      <c r="E28" s="14"/>
      <c r="F28" s="14"/>
      <c r="G28" s="14"/>
      <c r="H28" s="14"/>
      <c r="I28" s="14"/>
    </row>
    <row r="29" spans="1:9" ht="26.6" thickBot="1" x14ac:dyDescent="0.75">
      <c r="A29" s="5" t="s">
        <v>38</v>
      </c>
    </row>
    <row r="30" spans="1:9" s="1" customFormat="1" ht="44.15" thickBot="1" x14ac:dyDescent="0.45">
      <c r="A30" s="2" t="s">
        <v>8</v>
      </c>
      <c r="B30" s="3" t="s">
        <v>7</v>
      </c>
      <c r="C30" s="3" t="s">
        <v>9</v>
      </c>
      <c r="D30" s="3" t="s">
        <v>15</v>
      </c>
      <c r="E30" s="3" t="s">
        <v>14</v>
      </c>
      <c r="F30" s="3" t="s">
        <v>13</v>
      </c>
      <c r="G30" s="3" t="s">
        <v>10</v>
      </c>
      <c r="H30" s="3" t="s">
        <v>11</v>
      </c>
      <c r="I30" s="4" t="s">
        <v>12</v>
      </c>
    </row>
    <row r="31" spans="1:9" x14ac:dyDescent="0.4">
      <c r="A31" s="82">
        <v>-1.95</v>
      </c>
      <c r="B31" s="10" t="s">
        <v>4</v>
      </c>
      <c r="C31" s="67"/>
      <c r="D31" s="67"/>
      <c r="E31" s="71">
        <f>Specifications!$C$7+ABS($C31)*Specifications!$B$7</f>
        <v>2E-3</v>
      </c>
      <c r="F31" s="8">
        <f t="shared" ref="F31:F39" si="8">IF(D31="",0,IF(D31=0,1000,E31/D31))</f>
        <v>0</v>
      </c>
      <c r="G31" s="69">
        <f t="shared" ref="G31:G37" si="9">$C31-E31</f>
        <v>-2E-3</v>
      </c>
      <c r="H31" s="67"/>
      <c r="I31" s="84">
        <f t="shared" ref="I31:I37" si="10">$C31+E31</f>
        <v>2E-3</v>
      </c>
    </row>
    <row r="32" spans="1:9" x14ac:dyDescent="0.4">
      <c r="A32" s="82">
        <v>-1.5</v>
      </c>
      <c r="B32" s="10" t="s">
        <v>4</v>
      </c>
      <c r="C32" s="67"/>
      <c r="D32" s="67"/>
      <c r="E32" s="71">
        <f>Specifications!$C$7+ABS($C32)*Specifications!$B$7</f>
        <v>2E-3</v>
      </c>
      <c r="F32" s="8">
        <f t="shared" si="8"/>
        <v>0</v>
      </c>
      <c r="G32" s="69">
        <f t="shared" ref="G32" si="11">$C32-E32</f>
        <v>-2E-3</v>
      </c>
      <c r="H32" s="67"/>
      <c r="I32" s="84">
        <f t="shared" ref="I32" si="12">$C32+E32</f>
        <v>2E-3</v>
      </c>
    </row>
    <row r="33" spans="1:9" x14ac:dyDescent="0.4">
      <c r="A33" s="82">
        <v>-1</v>
      </c>
      <c r="B33" s="10" t="s">
        <v>4</v>
      </c>
      <c r="C33" s="67"/>
      <c r="D33" s="67"/>
      <c r="E33" s="71">
        <f>Specifications!$C$7+ABS($C33)*Specifications!$B$7</f>
        <v>2E-3</v>
      </c>
      <c r="F33" s="8">
        <f t="shared" si="8"/>
        <v>0</v>
      </c>
      <c r="G33" s="69">
        <f t="shared" ref="G33" si="13">$C33-E33</f>
        <v>-2E-3</v>
      </c>
      <c r="H33" s="67"/>
      <c r="I33" s="84">
        <f t="shared" ref="I33" si="14">$C33+E33</f>
        <v>2E-3</v>
      </c>
    </row>
    <row r="34" spans="1:9" x14ac:dyDescent="0.4">
      <c r="A34" s="82">
        <v>-0.5</v>
      </c>
      <c r="B34" s="10" t="s">
        <v>4</v>
      </c>
      <c r="C34" s="67"/>
      <c r="D34" s="67"/>
      <c r="E34" s="71">
        <f>Specifications!$C$7+ABS($C34)*Specifications!$B$7</f>
        <v>2E-3</v>
      </c>
      <c r="F34" s="8">
        <f t="shared" si="8"/>
        <v>0</v>
      </c>
      <c r="G34" s="69">
        <f t="shared" ref="G34" si="15">$C34-E34</f>
        <v>-2E-3</v>
      </c>
      <c r="H34" s="67"/>
      <c r="I34" s="84">
        <f t="shared" ref="I34" si="16">$C34+E34</f>
        <v>2E-3</v>
      </c>
    </row>
    <row r="35" spans="1:9" x14ac:dyDescent="0.4">
      <c r="A35" s="82">
        <v>0</v>
      </c>
      <c r="B35" s="10" t="s">
        <v>4</v>
      </c>
      <c r="C35" s="67"/>
      <c r="D35" s="67"/>
      <c r="E35" s="71">
        <f>Specifications!$C$7+ABS($C35)*Specifications!$B$7</f>
        <v>2E-3</v>
      </c>
      <c r="F35" s="8">
        <f t="shared" si="8"/>
        <v>0</v>
      </c>
      <c r="G35" s="69">
        <f t="shared" si="9"/>
        <v>-2E-3</v>
      </c>
      <c r="H35" s="67"/>
      <c r="I35" s="84">
        <f t="shared" si="10"/>
        <v>2E-3</v>
      </c>
    </row>
    <row r="36" spans="1:9" x14ac:dyDescent="0.4">
      <c r="A36" s="82">
        <v>0.5</v>
      </c>
      <c r="B36" s="10" t="s">
        <v>4</v>
      </c>
      <c r="C36" s="67"/>
      <c r="D36" s="67"/>
      <c r="E36" s="71">
        <f>Specifications!$C$7+ABS($C36)*Specifications!$B$7</f>
        <v>2E-3</v>
      </c>
      <c r="F36" s="8">
        <f t="shared" si="8"/>
        <v>0</v>
      </c>
      <c r="G36" s="69">
        <f t="shared" si="9"/>
        <v>-2E-3</v>
      </c>
      <c r="H36" s="67"/>
      <c r="I36" s="84">
        <f t="shared" si="10"/>
        <v>2E-3</v>
      </c>
    </row>
    <row r="37" spans="1:9" x14ac:dyDescent="0.4">
      <c r="A37" s="82">
        <v>1</v>
      </c>
      <c r="B37" s="10" t="s">
        <v>4</v>
      </c>
      <c r="C37" s="67"/>
      <c r="D37" s="67"/>
      <c r="E37" s="71">
        <f>Specifications!$C$7+ABS($C37)*Specifications!$B$7</f>
        <v>2E-3</v>
      </c>
      <c r="F37" s="8">
        <f t="shared" si="8"/>
        <v>0</v>
      </c>
      <c r="G37" s="69">
        <f t="shared" si="9"/>
        <v>-2E-3</v>
      </c>
      <c r="H37" s="67"/>
      <c r="I37" s="84">
        <f t="shared" si="10"/>
        <v>2E-3</v>
      </c>
    </row>
    <row r="38" spans="1:9" x14ac:dyDescent="0.4">
      <c r="A38" s="37">
        <v>1.5</v>
      </c>
      <c r="B38" s="7" t="s">
        <v>4</v>
      </c>
      <c r="C38" s="44"/>
      <c r="D38" s="44"/>
      <c r="E38" s="43">
        <f>Specifications!$C$7+ABS($C38)*Specifications!$B$7</f>
        <v>2E-3</v>
      </c>
      <c r="F38" s="8">
        <f t="shared" si="8"/>
        <v>0</v>
      </c>
      <c r="G38" s="56">
        <f>$C38-E38</f>
        <v>-2E-3</v>
      </c>
      <c r="H38" s="44"/>
      <c r="I38" s="59">
        <f>$C38+E38</f>
        <v>2E-3</v>
      </c>
    </row>
    <row r="39" spans="1:9" ht="15" thickBot="1" x14ac:dyDescent="0.45">
      <c r="A39" s="83">
        <v>1.95</v>
      </c>
      <c r="B39" s="12" t="s">
        <v>4</v>
      </c>
      <c r="C39" s="68"/>
      <c r="D39" s="68"/>
      <c r="E39" s="61">
        <f>Specifications!$C$7+ABS($C39)*Specifications!$B$7</f>
        <v>2E-3</v>
      </c>
      <c r="F39" s="13">
        <f t="shared" si="8"/>
        <v>0</v>
      </c>
      <c r="G39" s="70">
        <f t="shared" ref="G39" si="17">$C39-E39</f>
        <v>-2E-3</v>
      </c>
      <c r="H39" s="68"/>
      <c r="I39" s="85">
        <f t="shared" ref="I39" si="18">$C39+E39</f>
        <v>2E-3</v>
      </c>
    </row>
    <row r="40" spans="1:9" x14ac:dyDescent="0.4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26.6" thickBot="1" x14ac:dyDescent="0.75">
      <c r="A41" s="93" t="s">
        <v>22</v>
      </c>
      <c r="B41" s="93"/>
      <c r="C41" s="93"/>
      <c r="D41" s="93"/>
      <c r="E41" s="93"/>
      <c r="F41" s="93"/>
      <c r="G41" s="93"/>
      <c r="H41" s="93"/>
      <c r="I41" s="93"/>
    </row>
    <row r="42" spans="1:9" ht="26.6" thickBot="1" x14ac:dyDescent="0.75">
      <c r="A42" s="5" t="s">
        <v>23</v>
      </c>
    </row>
    <row r="43" spans="1:9" s="1" customFormat="1" ht="44.15" thickBot="1" x14ac:dyDescent="0.45">
      <c r="A43" s="2" t="s">
        <v>8</v>
      </c>
      <c r="B43" s="3" t="s">
        <v>7</v>
      </c>
      <c r="C43" s="3" t="s">
        <v>9</v>
      </c>
      <c r="D43" s="3" t="s">
        <v>15</v>
      </c>
      <c r="E43" s="3" t="s">
        <v>14</v>
      </c>
      <c r="F43" s="3" t="s">
        <v>13</v>
      </c>
      <c r="G43" s="3" t="s">
        <v>10</v>
      </c>
      <c r="H43" s="3" t="s">
        <v>11</v>
      </c>
      <c r="I43" s="4" t="s">
        <v>12</v>
      </c>
    </row>
    <row r="44" spans="1:9" x14ac:dyDescent="0.4">
      <c r="A44" s="37">
        <v>-3</v>
      </c>
      <c r="B44" s="7" t="s">
        <v>6</v>
      </c>
      <c r="C44" s="44"/>
      <c r="D44" s="44"/>
      <c r="E44" s="46">
        <f>Specifications!$C$11+ABS($C44)*Specifications!$B$11</f>
        <v>1.5E-3</v>
      </c>
      <c r="F44" s="8">
        <f t="shared" ref="F44:F52" si="19">IF(D44="",0,IF(D44=0,1000,E44/D44))</f>
        <v>0</v>
      </c>
      <c r="G44" s="56">
        <f t="shared" ref="G44:G52" si="20">$C44-E44</f>
        <v>-1.5E-3</v>
      </c>
      <c r="H44" s="44"/>
      <c r="I44" s="59">
        <f t="shared" ref="I44:I52" si="21">$C44+E44</f>
        <v>1.5E-3</v>
      </c>
    </row>
    <row r="45" spans="1:9" x14ac:dyDescent="0.4">
      <c r="A45" s="37">
        <v>-2</v>
      </c>
      <c r="B45" s="7" t="s">
        <v>6</v>
      </c>
      <c r="C45" s="44"/>
      <c r="D45" s="44"/>
      <c r="E45" s="46">
        <f>Specifications!$C$11+ABS($C45)*Specifications!$B$11</f>
        <v>1.5E-3</v>
      </c>
      <c r="F45" s="8">
        <f t="shared" si="19"/>
        <v>0</v>
      </c>
      <c r="G45" s="56">
        <f t="shared" si="20"/>
        <v>-1.5E-3</v>
      </c>
      <c r="H45" s="44"/>
      <c r="I45" s="59">
        <f t="shared" si="21"/>
        <v>1.5E-3</v>
      </c>
    </row>
    <row r="46" spans="1:9" x14ac:dyDescent="0.4">
      <c r="A46" s="37">
        <v>-1</v>
      </c>
      <c r="B46" s="7" t="s">
        <v>6</v>
      </c>
      <c r="C46" s="44"/>
      <c r="D46" s="44"/>
      <c r="E46" s="46">
        <f>Specifications!$C$11+ABS($C46)*Specifications!$B$11</f>
        <v>1.5E-3</v>
      </c>
      <c r="F46" s="8">
        <f t="shared" si="19"/>
        <v>0</v>
      </c>
      <c r="G46" s="56">
        <f t="shared" si="20"/>
        <v>-1.5E-3</v>
      </c>
      <c r="H46" s="44"/>
      <c r="I46" s="59">
        <f t="shared" si="21"/>
        <v>1.5E-3</v>
      </c>
    </row>
    <row r="47" spans="1:9" x14ac:dyDescent="0.4">
      <c r="A47" s="37">
        <v>-0.5</v>
      </c>
      <c r="B47" s="7" t="s">
        <v>6</v>
      </c>
      <c r="C47" s="44"/>
      <c r="D47" s="44"/>
      <c r="E47" s="46">
        <f>Specifications!$C$11+ABS($C47)*Specifications!$B$11</f>
        <v>1.5E-3</v>
      </c>
      <c r="F47" s="8">
        <f t="shared" si="19"/>
        <v>0</v>
      </c>
      <c r="G47" s="56">
        <f t="shared" si="20"/>
        <v>-1.5E-3</v>
      </c>
      <c r="H47" s="44"/>
      <c r="I47" s="59">
        <f t="shared" si="21"/>
        <v>1.5E-3</v>
      </c>
    </row>
    <row r="48" spans="1:9" x14ac:dyDescent="0.4">
      <c r="A48" s="37">
        <v>0</v>
      </c>
      <c r="B48" s="7" t="s">
        <v>6</v>
      </c>
      <c r="C48" s="44"/>
      <c r="D48" s="44"/>
      <c r="E48" s="46">
        <f>Specifications!$C$11+ABS($C48)*Specifications!$B$11</f>
        <v>1.5E-3</v>
      </c>
      <c r="F48" s="8">
        <f t="shared" si="19"/>
        <v>0</v>
      </c>
      <c r="G48" s="56">
        <f t="shared" si="20"/>
        <v>-1.5E-3</v>
      </c>
      <c r="H48" s="44"/>
      <c r="I48" s="59">
        <f t="shared" si="21"/>
        <v>1.5E-3</v>
      </c>
    </row>
    <row r="49" spans="1:9" x14ac:dyDescent="0.4">
      <c r="A49" s="37">
        <v>0.5</v>
      </c>
      <c r="B49" s="7" t="s">
        <v>6</v>
      </c>
      <c r="C49" s="44"/>
      <c r="D49" s="44"/>
      <c r="E49" s="46">
        <f>Specifications!$C$11+ABS($C49)*Specifications!$B$11</f>
        <v>1.5E-3</v>
      </c>
      <c r="F49" s="8">
        <f t="shared" si="19"/>
        <v>0</v>
      </c>
      <c r="G49" s="56">
        <f t="shared" si="20"/>
        <v>-1.5E-3</v>
      </c>
      <c r="H49" s="44"/>
      <c r="I49" s="59">
        <f t="shared" si="21"/>
        <v>1.5E-3</v>
      </c>
    </row>
    <row r="50" spans="1:9" x14ac:dyDescent="0.4">
      <c r="A50" s="37">
        <v>1</v>
      </c>
      <c r="B50" s="7" t="s">
        <v>6</v>
      </c>
      <c r="C50" s="44"/>
      <c r="D50" s="44"/>
      <c r="E50" s="46">
        <f>Specifications!$C$11+ABS($C50)*Specifications!$B$11</f>
        <v>1.5E-3</v>
      </c>
      <c r="F50" s="8">
        <f t="shared" si="19"/>
        <v>0</v>
      </c>
      <c r="G50" s="56">
        <f t="shared" si="20"/>
        <v>-1.5E-3</v>
      </c>
      <c r="H50" s="44"/>
      <c r="I50" s="59">
        <f t="shared" si="21"/>
        <v>1.5E-3</v>
      </c>
    </row>
    <row r="51" spans="1:9" x14ac:dyDescent="0.4">
      <c r="A51" s="37">
        <v>2</v>
      </c>
      <c r="B51" s="7" t="s">
        <v>6</v>
      </c>
      <c r="C51" s="44"/>
      <c r="D51" s="44"/>
      <c r="E51" s="46">
        <f>Specifications!$C$11+ABS($C51)*Specifications!$B$11</f>
        <v>1.5E-3</v>
      </c>
      <c r="F51" s="8">
        <f t="shared" si="19"/>
        <v>0</v>
      </c>
      <c r="G51" s="56">
        <f t="shared" si="20"/>
        <v>-1.5E-3</v>
      </c>
      <c r="H51" s="44"/>
      <c r="I51" s="59">
        <f t="shared" si="21"/>
        <v>1.5E-3</v>
      </c>
    </row>
    <row r="52" spans="1:9" ht="15" thickBot="1" x14ac:dyDescent="0.45">
      <c r="A52" s="37">
        <v>3</v>
      </c>
      <c r="B52" s="7" t="s">
        <v>6</v>
      </c>
      <c r="C52" s="44"/>
      <c r="D52" s="44"/>
      <c r="E52" s="46">
        <f>Specifications!$C$11+ABS($C52)*Specifications!$B$11</f>
        <v>1.5E-3</v>
      </c>
      <c r="F52" s="8">
        <f t="shared" si="19"/>
        <v>0</v>
      </c>
      <c r="G52" s="56">
        <f t="shared" si="20"/>
        <v>-1.5E-3</v>
      </c>
      <c r="H52" s="44"/>
      <c r="I52" s="59">
        <f t="shared" si="21"/>
        <v>1.5E-3</v>
      </c>
    </row>
    <row r="53" spans="1:9" x14ac:dyDescent="0.4">
      <c r="A53" s="14"/>
      <c r="B53" s="14"/>
      <c r="C53" s="14"/>
      <c r="D53" s="14"/>
      <c r="E53" s="14"/>
      <c r="F53" s="14"/>
      <c r="G53" s="14"/>
      <c r="H53" s="14"/>
      <c r="I53" s="14"/>
    </row>
    <row r="54" spans="1:9" ht="26.6" thickBot="1" x14ac:dyDescent="0.75">
      <c r="A54" s="5" t="s">
        <v>24</v>
      </c>
    </row>
    <row r="55" spans="1:9" s="1" customFormat="1" ht="44.15" thickBot="1" x14ac:dyDescent="0.45">
      <c r="A55" s="2" t="s">
        <v>8</v>
      </c>
      <c r="B55" s="3" t="s">
        <v>7</v>
      </c>
      <c r="C55" s="3" t="s">
        <v>9</v>
      </c>
      <c r="D55" s="3" t="s">
        <v>15</v>
      </c>
      <c r="E55" s="3" t="s">
        <v>14</v>
      </c>
      <c r="F55" s="3" t="s">
        <v>13</v>
      </c>
      <c r="G55" s="3" t="s">
        <v>10</v>
      </c>
      <c r="H55" s="3" t="s">
        <v>11</v>
      </c>
      <c r="I55" s="4" t="s">
        <v>12</v>
      </c>
    </row>
    <row r="56" spans="1:9" x14ac:dyDescent="0.4">
      <c r="A56" s="35">
        <v>-180</v>
      </c>
      <c r="B56" s="7" t="s">
        <v>25</v>
      </c>
      <c r="C56" s="41"/>
      <c r="D56" s="44"/>
      <c r="E56" s="46">
        <f>1000*Specifications!$C$12+ABS($C56)*Specifications!$B$12</f>
        <v>0.15</v>
      </c>
      <c r="F56" s="8">
        <f t="shared" ref="F56:F58" si="22">IF(D56="",0,IF(D56=0,1000,E56/D56))</f>
        <v>0</v>
      </c>
      <c r="G56" s="46">
        <f>$C56-E56</f>
        <v>-0.15</v>
      </c>
      <c r="H56" s="41"/>
      <c r="I56" s="49">
        <f>$C56+E56</f>
        <v>0.15</v>
      </c>
    </row>
    <row r="57" spans="1:9" x14ac:dyDescent="0.4">
      <c r="A57" s="35">
        <v>0</v>
      </c>
      <c r="B57" s="7" t="s">
        <v>25</v>
      </c>
      <c r="C57" s="41"/>
      <c r="D57" s="44"/>
      <c r="E57" s="46">
        <f>1000*Specifications!$C$12+ABS($C57)*Specifications!$B$12</f>
        <v>0.15</v>
      </c>
      <c r="F57" s="8">
        <f t="shared" si="22"/>
        <v>0</v>
      </c>
      <c r="G57" s="46">
        <f>$C57-E57</f>
        <v>-0.15</v>
      </c>
      <c r="H57" s="41"/>
      <c r="I57" s="49">
        <f>$C57+E57</f>
        <v>0.15</v>
      </c>
    </row>
    <row r="58" spans="1:9" ht="15" thickBot="1" x14ac:dyDescent="0.45">
      <c r="A58" s="36">
        <v>180</v>
      </c>
      <c r="B58" s="15" t="s">
        <v>25</v>
      </c>
      <c r="C58" s="42"/>
      <c r="D58" s="68"/>
      <c r="E58" s="48">
        <f>1000*Specifications!$C$12+ABS($C58)*Specifications!$B$12</f>
        <v>0.15</v>
      </c>
      <c r="F58" s="13">
        <f t="shared" si="22"/>
        <v>0</v>
      </c>
      <c r="G58" s="47">
        <f>$C58-E58</f>
        <v>-0.15</v>
      </c>
      <c r="H58" s="42"/>
      <c r="I58" s="50">
        <f>$C58+E58</f>
        <v>0.15</v>
      </c>
    </row>
    <row r="59" spans="1:9" x14ac:dyDescent="0.4">
      <c r="A59" s="14"/>
      <c r="B59" s="14"/>
      <c r="C59" s="14"/>
      <c r="D59" s="14"/>
      <c r="E59" s="14"/>
      <c r="F59" s="14"/>
      <c r="G59" s="14"/>
      <c r="H59" s="14"/>
      <c r="I59" s="14"/>
    </row>
    <row r="60" spans="1:9" ht="26.6" thickBot="1" x14ac:dyDescent="0.75">
      <c r="A60" s="5" t="s">
        <v>26</v>
      </c>
    </row>
    <row r="61" spans="1:9" s="1" customFormat="1" ht="44.15" thickBot="1" x14ac:dyDescent="0.45">
      <c r="A61" s="2" t="s">
        <v>8</v>
      </c>
      <c r="B61" s="3" t="s">
        <v>7</v>
      </c>
      <c r="C61" s="3" t="s">
        <v>9</v>
      </c>
      <c r="D61" s="3" t="s">
        <v>15</v>
      </c>
      <c r="E61" s="3" t="s">
        <v>14</v>
      </c>
      <c r="F61" s="3" t="s">
        <v>13</v>
      </c>
      <c r="G61" s="3" t="s">
        <v>10</v>
      </c>
      <c r="H61" s="3" t="s">
        <v>11</v>
      </c>
      <c r="I61" s="4" t="s">
        <v>12</v>
      </c>
    </row>
    <row r="62" spans="1:9" x14ac:dyDescent="0.4">
      <c r="A62" s="6">
        <v>-18</v>
      </c>
      <c r="B62" s="7" t="s">
        <v>25</v>
      </c>
      <c r="C62" s="51"/>
      <c r="D62" s="56"/>
      <c r="E62" s="51">
        <f>1000*Specifications!$C$13+ABS($C62)*Specifications!$B$13</f>
        <v>1.5000000000000001E-2</v>
      </c>
      <c r="F62" s="8">
        <f t="shared" ref="F62:F64" si="23">IF(D62="",0,IF(D62=0,1000,E62/D62))</f>
        <v>0</v>
      </c>
      <c r="G62" s="51">
        <f>$C62-E62</f>
        <v>-1.5000000000000001E-2</v>
      </c>
      <c r="H62" s="51"/>
      <c r="I62" s="54">
        <f>$C62+E62</f>
        <v>1.5000000000000001E-2</v>
      </c>
    </row>
    <row r="63" spans="1:9" x14ac:dyDescent="0.4">
      <c r="A63" s="6">
        <v>0</v>
      </c>
      <c r="B63" s="7" t="s">
        <v>25</v>
      </c>
      <c r="C63" s="51"/>
      <c r="D63" s="56"/>
      <c r="E63" s="51">
        <f>1000*Specifications!$C$13+ABS($C63)*Specifications!$B$13</f>
        <v>1.5000000000000001E-2</v>
      </c>
      <c r="F63" s="8">
        <f t="shared" si="23"/>
        <v>0</v>
      </c>
      <c r="G63" s="51">
        <f>$C63-E63</f>
        <v>-1.5000000000000001E-2</v>
      </c>
      <c r="H63" s="51"/>
      <c r="I63" s="54">
        <f>$C63+E63</f>
        <v>1.5000000000000001E-2</v>
      </c>
    </row>
    <row r="64" spans="1:9" ht="15" thickBot="1" x14ac:dyDescent="0.45">
      <c r="A64" s="11">
        <v>18</v>
      </c>
      <c r="B64" s="15" t="s">
        <v>25</v>
      </c>
      <c r="C64" s="62"/>
      <c r="D64" s="70"/>
      <c r="E64" s="63">
        <f>1000*Specifications!$C$13+ABS($C64)*Specifications!$B$13</f>
        <v>1.5000000000000001E-2</v>
      </c>
      <c r="F64" s="13">
        <f t="shared" si="23"/>
        <v>0</v>
      </c>
      <c r="G64" s="62">
        <f>$C64-E64</f>
        <v>-1.5000000000000001E-2</v>
      </c>
      <c r="H64" s="62"/>
      <c r="I64" s="64">
        <f>$C64+E64</f>
        <v>1.5000000000000001E-2</v>
      </c>
    </row>
    <row r="65" spans="1:9" x14ac:dyDescent="0.4">
      <c r="A65" s="14"/>
      <c r="B65" s="14"/>
      <c r="C65" s="14"/>
      <c r="D65" s="14"/>
      <c r="E65" s="14"/>
      <c r="F65" s="14"/>
      <c r="G65" s="14"/>
      <c r="H65" s="14"/>
      <c r="I65" s="14"/>
    </row>
    <row r="66" spans="1:9" ht="26.6" thickBot="1" x14ac:dyDescent="0.75">
      <c r="A66" s="5" t="s">
        <v>27</v>
      </c>
    </row>
    <row r="67" spans="1:9" s="1" customFormat="1" ht="44.15" thickBot="1" x14ac:dyDescent="0.45">
      <c r="A67" s="2" t="s">
        <v>8</v>
      </c>
      <c r="B67" s="3" t="s">
        <v>7</v>
      </c>
      <c r="C67" s="3" t="s">
        <v>9</v>
      </c>
      <c r="D67" s="3" t="s">
        <v>15</v>
      </c>
      <c r="E67" s="3" t="s">
        <v>14</v>
      </c>
      <c r="F67" s="3" t="s">
        <v>13</v>
      </c>
      <c r="G67" s="3" t="s">
        <v>10</v>
      </c>
      <c r="H67" s="3" t="s">
        <v>11</v>
      </c>
      <c r="I67" s="4" t="s">
        <v>12</v>
      </c>
    </row>
    <row r="68" spans="1:9" x14ac:dyDescent="0.4">
      <c r="A68" s="37">
        <v>-1.8</v>
      </c>
      <c r="B68" s="7" t="s">
        <v>25</v>
      </c>
      <c r="C68" s="44"/>
      <c r="D68" s="56"/>
      <c r="E68" s="56">
        <f>1000*Specifications!$C$14+ABS($C68)*Specifications!$B$14</f>
        <v>1.5E-3</v>
      </c>
      <c r="F68" s="8">
        <f t="shared" ref="F68:F70" si="24">IF(D68="",0,IF(D68=0,1000,E68/D68))</f>
        <v>0</v>
      </c>
      <c r="G68" s="56">
        <f>$C68-E68</f>
        <v>-1.5E-3</v>
      </c>
      <c r="H68" s="44"/>
      <c r="I68" s="59">
        <f>$C68+E68</f>
        <v>1.5E-3</v>
      </c>
    </row>
    <row r="69" spans="1:9" x14ac:dyDescent="0.4">
      <c r="A69" s="37">
        <v>0</v>
      </c>
      <c r="B69" s="7" t="s">
        <v>25</v>
      </c>
      <c r="C69" s="44"/>
      <c r="D69" s="56"/>
      <c r="E69" s="56">
        <f>1000*Specifications!$C$14+ABS($C69)*Specifications!$B$14</f>
        <v>1.5E-3</v>
      </c>
      <c r="F69" s="8">
        <f t="shared" si="24"/>
        <v>0</v>
      </c>
      <c r="G69" s="56">
        <f>$C69-E69</f>
        <v>-1.5E-3</v>
      </c>
      <c r="H69" s="44"/>
      <c r="I69" s="59">
        <f>$C69+E69</f>
        <v>1.5E-3</v>
      </c>
    </row>
    <row r="70" spans="1:9" ht="15" thickBot="1" x14ac:dyDescent="0.45">
      <c r="A70" s="38">
        <v>1.8</v>
      </c>
      <c r="B70" s="20" t="s">
        <v>25</v>
      </c>
      <c r="C70" s="45"/>
      <c r="D70" s="57"/>
      <c r="E70" s="58">
        <f>1000*Specifications!$C$14+ABS($C70)*Specifications!$B$14</f>
        <v>1.5E-3</v>
      </c>
      <c r="F70" s="21">
        <f t="shared" si="24"/>
        <v>0</v>
      </c>
      <c r="G70" s="57">
        <f>$C70-E70</f>
        <v>-1.5E-3</v>
      </c>
      <c r="H70" s="45"/>
      <c r="I70" s="60">
        <f>$C70+E70</f>
        <v>1.5E-3</v>
      </c>
    </row>
    <row r="72" spans="1:9" ht="26.6" thickBot="1" x14ac:dyDescent="0.75">
      <c r="A72" s="5" t="s">
        <v>28</v>
      </c>
    </row>
    <row r="73" spans="1:9" s="1" customFormat="1" ht="44.15" thickBot="1" x14ac:dyDescent="0.45">
      <c r="A73" s="2" t="s">
        <v>8</v>
      </c>
      <c r="B73" s="3" t="s">
        <v>7</v>
      </c>
      <c r="C73" s="3" t="s">
        <v>9</v>
      </c>
      <c r="D73" s="3" t="s">
        <v>15</v>
      </c>
      <c r="E73" s="3" t="s">
        <v>14</v>
      </c>
      <c r="F73" s="3" t="s">
        <v>13</v>
      </c>
      <c r="G73" s="3" t="s">
        <v>10</v>
      </c>
      <c r="H73" s="3" t="s">
        <v>11</v>
      </c>
      <c r="I73" s="4" t="s">
        <v>12</v>
      </c>
    </row>
    <row r="74" spans="1:9" x14ac:dyDescent="0.4">
      <c r="A74" s="35">
        <v>-180</v>
      </c>
      <c r="B74" s="7" t="s">
        <v>29</v>
      </c>
      <c r="C74" s="41"/>
      <c r="D74" s="56"/>
      <c r="E74" s="46">
        <f>1000000*Specifications!$C$15+ABS($C74)*Specifications!$B$15</f>
        <v>0.15</v>
      </c>
      <c r="F74" s="8">
        <f t="shared" ref="F74:F76" si="25">IF(D74="",0,IF(D74=0,1000,E74/D74))</f>
        <v>0</v>
      </c>
      <c r="G74" s="46">
        <f>$C74-E74</f>
        <v>-0.15</v>
      </c>
      <c r="H74" s="41"/>
      <c r="I74" s="49">
        <f>$C74+E74</f>
        <v>0.15</v>
      </c>
    </row>
    <row r="75" spans="1:9" x14ac:dyDescent="0.4">
      <c r="A75" s="35">
        <v>0</v>
      </c>
      <c r="B75" s="7" t="s">
        <v>29</v>
      </c>
      <c r="C75" s="41"/>
      <c r="D75" s="56"/>
      <c r="E75" s="46">
        <f>1000000*Specifications!$C$15+ABS($C75)*Specifications!$B$15</f>
        <v>0.15</v>
      </c>
      <c r="F75" s="8">
        <f t="shared" si="25"/>
        <v>0</v>
      </c>
      <c r="G75" s="46">
        <f>$C75-E75</f>
        <v>-0.15</v>
      </c>
      <c r="H75" s="41"/>
      <c r="I75" s="49">
        <f>$C75+E75</f>
        <v>0.15</v>
      </c>
    </row>
    <row r="76" spans="1:9" ht="15" thickBot="1" x14ac:dyDescent="0.45">
      <c r="A76" s="36">
        <v>180</v>
      </c>
      <c r="B76" s="15" t="s">
        <v>29</v>
      </c>
      <c r="C76" s="42"/>
      <c r="D76" s="70"/>
      <c r="E76" s="48">
        <f>1000000*Specifications!$C$15+ABS($C76)*Specifications!$B$15</f>
        <v>0.15</v>
      </c>
      <c r="F76" s="13">
        <f t="shared" si="25"/>
        <v>0</v>
      </c>
      <c r="G76" s="47">
        <f>$C76-E76</f>
        <v>-0.15</v>
      </c>
      <c r="H76" s="42"/>
      <c r="I76" s="50">
        <f>$C76+E76</f>
        <v>0.15</v>
      </c>
    </row>
    <row r="77" spans="1:9" x14ac:dyDescent="0.4">
      <c r="A77" s="14"/>
      <c r="B77" s="14"/>
      <c r="C77" s="14"/>
      <c r="D77" s="14"/>
      <c r="E77" s="14"/>
      <c r="F77" s="14"/>
      <c r="G77" s="14"/>
      <c r="H77" s="14"/>
      <c r="I77" s="14"/>
    </row>
    <row r="78" spans="1:9" ht="26.6" thickBot="1" x14ac:dyDescent="0.75">
      <c r="A78" s="5" t="s">
        <v>30</v>
      </c>
    </row>
    <row r="79" spans="1:9" s="1" customFormat="1" ht="44.15" thickBot="1" x14ac:dyDescent="0.45">
      <c r="A79" s="2" t="s">
        <v>8</v>
      </c>
      <c r="B79" s="3" t="s">
        <v>7</v>
      </c>
      <c r="C79" s="3" t="s">
        <v>9</v>
      </c>
      <c r="D79" s="3" t="s">
        <v>15</v>
      </c>
      <c r="E79" s="3" t="s">
        <v>14</v>
      </c>
      <c r="F79" s="3" t="s">
        <v>13</v>
      </c>
      <c r="G79" s="3" t="s">
        <v>10</v>
      </c>
      <c r="H79" s="3" t="s">
        <v>11</v>
      </c>
      <c r="I79" s="4" t="s">
        <v>12</v>
      </c>
    </row>
    <row r="80" spans="1:9" x14ac:dyDescent="0.4">
      <c r="A80" s="16">
        <v>-18</v>
      </c>
      <c r="B80" s="17" t="s">
        <v>29</v>
      </c>
      <c r="C80" s="39"/>
      <c r="D80" s="74"/>
      <c r="E80" s="65">
        <f>1000000*Specifications!$C$16+ABS($C80)*Specifications!$B$16</f>
        <v>0.03</v>
      </c>
      <c r="F80" s="18">
        <f t="shared" ref="F80:F82" si="26">IF(D80="",0,IF(D80=0,1000,E80/D80))</f>
        <v>0</v>
      </c>
      <c r="G80" s="65">
        <f>$C80-E80</f>
        <v>-0.03</v>
      </c>
      <c r="H80" s="39"/>
      <c r="I80" s="66">
        <f>$C80+E80</f>
        <v>0.03</v>
      </c>
    </row>
    <row r="81" spans="1:9" x14ac:dyDescent="0.4">
      <c r="A81" s="9">
        <v>0</v>
      </c>
      <c r="B81" s="10" t="s">
        <v>29</v>
      </c>
      <c r="C81" s="71"/>
      <c r="D81" s="69"/>
      <c r="E81" s="72">
        <f>1000000*Specifications!$C$16+ABS($C81)*Specifications!$B$16</f>
        <v>0.03</v>
      </c>
      <c r="F81" s="81">
        <f t="shared" si="26"/>
        <v>0</v>
      </c>
      <c r="G81" s="72">
        <f>$C81-E81</f>
        <v>-0.03</v>
      </c>
      <c r="H81" s="71"/>
      <c r="I81" s="73">
        <f>$C81+E81</f>
        <v>0.03</v>
      </c>
    </row>
    <row r="82" spans="1:9" ht="15" thickBot="1" x14ac:dyDescent="0.45">
      <c r="A82" s="19">
        <v>18</v>
      </c>
      <c r="B82" s="20" t="s">
        <v>29</v>
      </c>
      <c r="C82" s="40"/>
      <c r="D82" s="57"/>
      <c r="E82" s="53">
        <f>1000000*Specifications!$C$16+ABS($C82)*Specifications!$B$16</f>
        <v>0.03</v>
      </c>
      <c r="F82" s="21">
        <f t="shared" si="26"/>
        <v>0</v>
      </c>
      <c r="G82" s="52">
        <f>$C82-E82</f>
        <v>-0.03</v>
      </c>
      <c r="H82" s="40"/>
      <c r="I82" s="55">
        <f>$C82+E82</f>
        <v>0.03</v>
      </c>
    </row>
  </sheetData>
  <mergeCells count="17">
    <mergeCell ref="A14:I14"/>
    <mergeCell ref="A41:I41"/>
    <mergeCell ref="C9:E9"/>
    <mergeCell ref="A4:B4"/>
    <mergeCell ref="C4:E4"/>
    <mergeCell ref="A5:B5"/>
    <mergeCell ref="C5:E5"/>
    <mergeCell ref="A10:B10"/>
    <mergeCell ref="C10:E10"/>
    <mergeCell ref="A1:I1"/>
    <mergeCell ref="A6:B6"/>
    <mergeCell ref="A7:B7"/>
    <mergeCell ref="A8:B8"/>
    <mergeCell ref="A9:B9"/>
    <mergeCell ref="C6:E6"/>
    <mergeCell ref="C7:E7"/>
    <mergeCell ref="C8:E8"/>
  </mergeCells>
  <conditionalFormatting sqref="C4:C10">
    <cfRule type="notContainsBlanks" dxfId="49" priority="7">
      <formula>LEN(TRIM(C4))&gt;0</formula>
    </cfRule>
    <cfRule type="containsBlanks" dxfId="48" priority="8">
      <formula>LEN(TRIM(C4))=0</formula>
    </cfRule>
  </conditionalFormatting>
  <conditionalFormatting sqref="C17:D27">
    <cfRule type="notContainsBlanks" dxfId="47" priority="84">
      <formula>LEN(TRIM(C17))&gt;0</formula>
    </cfRule>
    <cfRule type="containsBlanks" dxfId="46" priority="85">
      <formula>LEN(TRIM(C17))=0</formula>
    </cfRule>
  </conditionalFormatting>
  <conditionalFormatting sqref="C31:D39">
    <cfRule type="notContainsBlanks" dxfId="45" priority="90">
      <formula>LEN(TRIM(C31))&gt;0</formula>
    </cfRule>
    <cfRule type="containsBlanks" dxfId="44" priority="91">
      <formula>LEN(TRIM(C31))=0</formula>
    </cfRule>
  </conditionalFormatting>
  <conditionalFormatting sqref="C44:D52">
    <cfRule type="notContainsBlanks" dxfId="43" priority="1">
      <formula>LEN(TRIM(C44))&gt;0</formula>
    </cfRule>
    <cfRule type="containsBlanks" dxfId="42" priority="2">
      <formula>LEN(TRIM(C44))=0</formula>
    </cfRule>
  </conditionalFormatting>
  <conditionalFormatting sqref="C56:D58">
    <cfRule type="notContainsBlanks" dxfId="41" priority="45">
      <formula>LEN(TRIM(C56))&gt;0</formula>
    </cfRule>
    <cfRule type="containsBlanks" dxfId="40" priority="46">
      <formula>LEN(TRIM(C56))=0</formula>
    </cfRule>
  </conditionalFormatting>
  <conditionalFormatting sqref="C62:D64">
    <cfRule type="notContainsBlanks" dxfId="39" priority="36">
      <formula>LEN(TRIM(C62))&gt;0</formula>
    </cfRule>
    <cfRule type="containsBlanks" dxfId="38" priority="37">
      <formula>LEN(TRIM(C62))=0</formula>
    </cfRule>
  </conditionalFormatting>
  <conditionalFormatting sqref="C68:D70">
    <cfRule type="notContainsBlanks" dxfId="37" priority="27">
      <formula>LEN(TRIM(C68))&gt;0</formula>
    </cfRule>
    <cfRule type="containsBlanks" dxfId="36" priority="28">
      <formula>LEN(TRIM(C68))=0</formula>
    </cfRule>
  </conditionalFormatting>
  <conditionalFormatting sqref="C74:D76">
    <cfRule type="notContainsBlanks" dxfId="35" priority="18">
      <formula>LEN(TRIM(C74))&gt;0</formula>
    </cfRule>
    <cfRule type="containsBlanks" dxfId="34" priority="19">
      <formula>LEN(TRIM(C74))=0</formula>
    </cfRule>
  </conditionalFormatting>
  <conditionalFormatting sqref="C80:D82">
    <cfRule type="notContainsBlanks" dxfId="33" priority="9">
      <formula>LEN(TRIM(C80))&gt;0</formula>
    </cfRule>
    <cfRule type="containsBlanks" dxfId="32" priority="10">
      <formula>LEN(TRIM(C80))=0</formula>
    </cfRule>
  </conditionalFormatting>
  <conditionalFormatting sqref="F17:F27 F31:F39">
    <cfRule type="cellIs" dxfId="31" priority="95" operator="greaterThanOrEqual">
      <formula>$C$9</formula>
    </cfRule>
    <cfRule type="cellIs" dxfId="30" priority="96" operator="lessThan">
      <formula>$C$9</formula>
    </cfRule>
  </conditionalFormatting>
  <conditionalFormatting sqref="F44:F52">
    <cfRule type="cellIs" dxfId="29" priority="5" operator="greaterThanOrEqual">
      <formula>$C$9</formula>
    </cfRule>
    <cfRule type="cellIs" dxfId="28" priority="6" operator="lessThan">
      <formula>$C$9</formula>
    </cfRule>
  </conditionalFormatting>
  <conditionalFormatting sqref="F56:F58">
    <cfRule type="cellIs" dxfId="27" priority="49" operator="greaterThanOrEqual">
      <formula>$C$9</formula>
    </cfRule>
    <cfRule type="cellIs" dxfId="26" priority="50" operator="lessThan">
      <formula>$C$9</formula>
    </cfRule>
  </conditionalFormatting>
  <conditionalFormatting sqref="F62:F64">
    <cfRule type="cellIs" dxfId="25" priority="40" operator="greaterThanOrEqual">
      <formula>$C$9</formula>
    </cfRule>
    <cfRule type="cellIs" dxfId="24" priority="41" operator="lessThan">
      <formula>$C$9</formula>
    </cfRule>
  </conditionalFormatting>
  <conditionalFormatting sqref="F68:F70">
    <cfRule type="cellIs" dxfId="23" priority="31" operator="greaterThanOrEqual">
      <formula>$C$9</formula>
    </cfRule>
    <cfRule type="cellIs" dxfId="22" priority="32" operator="lessThan">
      <formula>$C$9</formula>
    </cfRule>
  </conditionalFormatting>
  <conditionalFormatting sqref="F74:F76">
    <cfRule type="cellIs" dxfId="21" priority="22" operator="greaterThanOrEqual">
      <formula>$C$9</formula>
    </cfRule>
    <cfRule type="cellIs" dxfId="20" priority="23" operator="lessThan">
      <formula>$C$9</formula>
    </cfRule>
  </conditionalFormatting>
  <conditionalFormatting sqref="F80:F82">
    <cfRule type="cellIs" dxfId="19" priority="13" operator="greaterThanOrEqual">
      <formula>$C$9</formula>
    </cfRule>
    <cfRule type="cellIs" dxfId="18" priority="14" operator="lessThan">
      <formula>$C$9</formula>
    </cfRule>
  </conditionalFormatting>
  <conditionalFormatting sqref="H17:H27 H31:H39">
    <cfRule type="containsBlanks" dxfId="17" priority="77">
      <formula>LEN(TRIM(H17))=0</formula>
    </cfRule>
    <cfRule type="cellIs" dxfId="16" priority="79" operator="notBetween">
      <formula>G17</formula>
      <formula>I17</formula>
    </cfRule>
    <cfRule type="cellIs" dxfId="15" priority="92" operator="between">
      <formula>G17</formula>
      <formula>I17</formula>
    </cfRule>
  </conditionalFormatting>
  <conditionalFormatting sqref="H44:H52 H56:H58">
    <cfRule type="containsBlanks" dxfId="14" priority="55">
      <formula>LEN(TRIM(H44))=0</formula>
    </cfRule>
    <cfRule type="cellIs" dxfId="13" priority="56" operator="notBetween">
      <formula>G44</formula>
      <formula>I44</formula>
    </cfRule>
    <cfRule type="cellIs" dxfId="12" priority="61" operator="between">
      <formula>G44</formula>
      <formula>I44</formula>
    </cfRule>
  </conditionalFormatting>
  <conditionalFormatting sqref="H62:H64">
    <cfRule type="containsBlanks" dxfId="11" priority="42">
      <formula>LEN(TRIM(H62))=0</formula>
    </cfRule>
    <cfRule type="cellIs" dxfId="10" priority="43" operator="notBetween">
      <formula>G62</formula>
      <formula>I62</formula>
    </cfRule>
    <cfRule type="cellIs" dxfId="9" priority="44" operator="between">
      <formula>G62</formula>
      <formula>I62</formula>
    </cfRule>
  </conditionalFormatting>
  <conditionalFormatting sqref="H68:H70">
    <cfRule type="containsBlanks" dxfId="8" priority="33">
      <formula>LEN(TRIM(H68))=0</formula>
    </cfRule>
    <cfRule type="cellIs" dxfId="7" priority="34" operator="notBetween">
      <formula>G68</formula>
      <formula>I68</formula>
    </cfRule>
    <cfRule type="cellIs" dxfId="6" priority="35" operator="between">
      <formula>G68</formula>
      <formula>I68</formula>
    </cfRule>
  </conditionalFormatting>
  <conditionalFormatting sqref="H74:H76">
    <cfRule type="containsBlanks" dxfId="5" priority="24">
      <formula>LEN(TRIM(H74))=0</formula>
    </cfRule>
    <cfRule type="cellIs" dxfId="4" priority="25" operator="notBetween">
      <formula>G74</formula>
      <formula>I74</formula>
    </cfRule>
    <cfRule type="cellIs" dxfId="3" priority="26" operator="between">
      <formula>G74</formula>
      <formula>I74</formula>
    </cfRule>
  </conditionalFormatting>
  <conditionalFormatting sqref="H80:H82">
    <cfRule type="containsBlanks" dxfId="2" priority="15">
      <formula>LEN(TRIM(H80))=0</formula>
    </cfRule>
    <cfRule type="cellIs" dxfId="1" priority="16" operator="notBetween">
      <formula>G80</formula>
      <formula>I80</formula>
    </cfRule>
    <cfRule type="cellIs" dxfId="0" priority="17" operator="between">
      <formula>G80</formula>
      <formula>I80</formula>
    </cfRule>
  </conditionalFormatting>
  <pageMargins left="0.7" right="0.7" top="0.75" bottom="0.75" header="0.3" footer="0.3"/>
  <pageSetup orientation="portrait" r:id="rId1"/>
  <headerFooter>
    <oddFooter>&amp;L&amp;10&amp;D &amp;T&amp;C&amp;10Measurement Datasheet&amp;R&amp;10Page &amp;P of &amp;N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9E69-9BD9-431D-9A51-CF4A99D4A83A}">
  <dimension ref="A1:I16"/>
  <sheetViews>
    <sheetView workbookViewId="0">
      <selection sqref="A1:I1"/>
    </sheetView>
  </sheetViews>
  <sheetFormatPr defaultRowHeight="14.6" x14ac:dyDescent="0.4"/>
  <cols>
    <col min="1" max="1" width="11.53515625" customWidth="1"/>
    <col min="2" max="2" width="11.15234375" customWidth="1"/>
    <col min="3" max="3" width="12.3828125" customWidth="1"/>
    <col min="4" max="4" width="11.15234375" customWidth="1"/>
  </cols>
  <sheetData>
    <row r="1" spans="1:9" ht="26.6" thickBot="1" x14ac:dyDescent="0.75">
      <c r="A1" s="93" t="s">
        <v>35</v>
      </c>
      <c r="B1" s="93"/>
      <c r="C1" s="93"/>
      <c r="D1" s="93"/>
      <c r="E1" s="93"/>
      <c r="F1" s="93"/>
      <c r="G1" s="93"/>
      <c r="H1" s="93"/>
      <c r="I1" s="93"/>
    </row>
    <row r="2" spans="1:9" x14ac:dyDescent="0.4">
      <c r="A2" t="s">
        <v>46</v>
      </c>
    </row>
    <row r="4" spans="1:9" ht="26.6" thickBot="1" x14ac:dyDescent="0.75">
      <c r="A4" s="5" t="s">
        <v>0</v>
      </c>
    </row>
    <row r="5" spans="1:9" ht="15" thickBot="1" x14ac:dyDescent="0.45">
      <c r="A5" s="32" t="s">
        <v>1</v>
      </c>
      <c r="B5" s="33" t="s">
        <v>3</v>
      </c>
      <c r="C5" s="33" t="s">
        <v>2</v>
      </c>
      <c r="D5" s="34" t="s">
        <v>7</v>
      </c>
    </row>
    <row r="6" spans="1:9" x14ac:dyDescent="0.4">
      <c r="A6" s="22">
        <v>15</v>
      </c>
      <c r="B6" s="23">
        <v>1E-3</v>
      </c>
      <c r="C6" s="24">
        <v>0.01</v>
      </c>
      <c r="D6" s="25" t="s">
        <v>4</v>
      </c>
    </row>
    <row r="7" spans="1:9" ht="15" thickBot="1" x14ac:dyDescent="0.45">
      <c r="A7" s="26">
        <v>2</v>
      </c>
      <c r="B7" s="27">
        <v>1E-3</v>
      </c>
      <c r="C7" s="29">
        <v>2E-3</v>
      </c>
      <c r="D7" s="28" t="s">
        <v>4</v>
      </c>
    </row>
    <row r="9" spans="1:9" ht="26.6" thickBot="1" x14ac:dyDescent="0.75">
      <c r="A9" s="5" t="s">
        <v>5</v>
      </c>
    </row>
    <row r="10" spans="1:9" ht="15" thickBot="1" x14ac:dyDescent="0.45">
      <c r="A10" s="32" t="s">
        <v>1</v>
      </c>
      <c r="B10" s="33" t="s">
        <v>3</v>
      </c>
      <c r="C10" s="33" t="s">
        <v>2</v>
      </c>
      <c r="D10" s="34" t="s">
        <v>7</v>
      </c>
    </row>
    <row r="11" spans="1:9" x14ac:dyDescent="0.4">
      <c r="A11" s="78">
        <v>10</v>
      </c>
      <c r="B11" s="30">
        <v>2.5000000000000001E-3</v>
      </c>
      <c r="C11" s="75">
        <v>1.5E-3</v>
      </c>
      <c r="D11" s="31" t="s">
        <v>6</v>
      </c>
    </row>
    <row r="12" spans="1:9" x14ac:dyDescent="0.4">
      <c r="A12" s="79">
        <v>0.18</v>
      </c>
      <c r="B12" s="23">
        <v>2.5000000000000001E-3</v>
      </c>
      <c r="C12" s="76">
        <v>1.4999999999999999E-4</v>
      </c>
      <c r="D12" s="25" t="s">
        <v>6</v>
      </c>
    </row>
    <row r="13" spans="1:9" x14ac:dyDescent="0.4">
      <c r="A13" s="79">
        <v>1.7999999999999999E-2</v>
      </c>
      <c r="B13" s="23">
        <v>2.5000000000000001E-3</v>
      </c>
      <c r="C13" s="76">
        <v>1.5E-5</v>
      </c>
      <c r="D13" s="25" t="s">
        <v>6</v>
      </c>
    </row>
    <row r="14" spans="1:9" x14ac:dyDescent="0.4">
      <c r="A14" s="79">
        <v>1.8E-3</v>
      </c>
      <c r="B14" s="23">
        <v>2.5000000000000001E-3</v>
      </c>
      <c r="C14" s="76">
        <v>1.5E-6</v>
      </c>
      <c r="D14" s="25" t="s">
        <v>6</v>
      </c>
    </row>
    <row r="15" spans="1:9" x14ac:dyDescent="0.4">
      <c r="A15" s="79">
        <v>1.8000000000000001E-4</v>
      </c>
      <c r="B15" s="23">
        <v>2.5000000000000001E-3</v>
      </c>
      <c r="C15" s="76">
        <v>1.4999999999999999E-7</v>
      </c>
      <c r="D15" s="25" t="s">
        <v>6</v>
      </c>
    </row>
    <row r="16" spans="1:9" ht="15" thickBot="1" x14ac:dyDescent="0.45">
      <c r="A16" s="80">
        <v>1.8E-5</v>
      </c>
      <c r="B16" s="27">
        <v>2.5000000000000001E-3</v>
      </c>
      <c r="C16" s="77">
        <v>2.9999999999999997E-8</v>
      </c>
      <c r="D16" s="28" t="s">
        <v>6</v>
      </c>
    </row>
  </sheetData>
  <mergeCells count="1">
    <mergeCell ref="A1:I1"/>
  </mergeCells>
  <pageMargins left="0.7" right="0.7" top="0.75" bottom="0.75" header="0.3" footer="0.3"/>
  <pageSetup orientation="portrait" r:id="rId1"/>
  <headerFooter>
    <oddFooter>&amp;L&amp;D &amp;T&amp;CSpecifications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DF00-BF0D-4678-97D5-ECAB74164ED0}">
  <dimension ref="A1:C8"/>
  <sheetViews>
    <sheetView workbookViewId="0">
      <selection activeCell="C6" sqref="C6"/>
    </sheetView>
  </sheetViews>
  <sheetFormatPr defaultRowHeight="14.6" x14ac:dyDescent="0.4"/>
  <cols>
    <col min="1" max="1" width="14.15234375" customWidth="1"/>
    <col min="2" max="2" width="11.3046875" customWidth="1"/>
    <col min="3" max="3" width="60.53515625" customWidth="1"/>
  </cols>
  <sheetData>
    <row r="1" spans="1:3" ht="26.6" thickBot="1" x14ac:dyDescent="0.75">
      <c r="A1" s="93" t="s">
        <v>44</v>
      </c>
      <c r="B1" s="93"/>
      <c r="C1" s="93"/>
    </row>
    <row r="3" spans="1:3" ht="15" thickBot="1" x14ac:dyDescent="0.45"/>
    <row r="4" spans="1:3" ht="15" thickBot="1" x14ac:dyDescent="0.45">
      <c r="A4" s="32" t="s">
        <v>40</v>
      </c>
      <c r="B4" s="33" t="s">
        <v>21</v>
      </c>
      <c r="C4" s="34" t="s">
        <v>41</v>
      </c>
    </row>
    <row r="5" spans="1:3" x14ac:dyDescent="0.4">
      <c r="A5" s="91" t="s">
        <v>49</v>
      </c>
      <c r="B5" s="89">
        <v>45889</v>
      </c>
      <c r="C5" s="90" t="s">
        <v>50</v>
      </c>
    </row>
    <row r="6" spans="1:3" ht="87.45" x14ac:dyDescent="0.4">
      <c r="A6" s="22" t="s">
        <v>36</v>
      </c>
      <c r="B6" s="86">
        <v>45775</v>
      </c>
      <c r="C6" s="88" t="s">
        <v>45</v>
      </c>
    </row>
    <row r="7" spans="1:3" x14ac:dyDescent="0.4">
      <c r="A7" s="91" t="s">
        <v>42</v>
      </c>
      <c r="B7" s="89">
        <v>45449</v>
      </c>
      <c r="C7" s="90" t="s">
        <v>43</v>
      </c>
    </row>
    <row r="8" spans="1:3" ht="15" thickBot="1" x14ac:dyDescent="0.45">
      <c r="A8" s="92" t="s">
        <v>47</v>
      </c>
      <c r="B8" s="87">
        <v>44816</v>
      </c>
      <c r="C8" s="28" t="s">
        <v>48</v>
      </c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Measurements</vt:lpstr>
      <vt:lpstr>Specifications</vt:lpstr>
      <vt:lpstr>Changelog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Liberty</dc:creator>
  <cp:lastModifiedBy>Matthew Liberty</cp:lastModifiedBy>
  <cp:lastPrinted>2020-05-21T20:29:33Z</cp:lastPrinted>
  <dcterms:created xsi:type="dcterms:W3CDTF">2020-05-21T14:53:11Z</dcterms:created>
  <dcterms:modified xsi:type="dcterms:W3CDTF">2025-08-20T13:39:08Z</dcterms:modified>
</cp:coreProperties>
</file>